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5\Desktop\Питание\Питание 2024-2025\типовое меню\"/>
    </mc:Choice>
  </mc:AlternateContent>
  <bookViews>
    <workbookView xWindow="0" yWindow="0" windowWidth="21960" windowHeight="102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99" i="1" l="1"/>
  <c r="I299" i="1"/>
  <c r="J299" i="1"/>
  <c r="G299" i="1"/>
  <c r="F299" i="1"/>
  <c r="J257" i="1"/>
  <c r="I257" i="1"/>
  <c r="H257" i="1"/>
  <c r="G257" i="1"/>
  <c r="F257" i="1"/>
  <c r="I509" i="1"/>
  <c r="J509" i="1"/>
  <c r="H509" i="1"/>
  <c r="G509" i="1"/>
  <c r="F509" i="1"/>
  <c r="J467" i="1"/>
  <c r="I467" i="1"/>
  <c r="H467" i="1"/>
  <c r="G467" i="1"/>
  <c r="F467" i="1"/>
  <c r="G425" i="1"/>
  <c r="J425" i="1"/>
  <c r="I425" i="1"/>
  <c r="H425" i="1"/>
  <c r="F425" i="1"/>
  <c r="J383" i="1"/>
  <c r="G383" i="1"/>
  <c r="I383" i="1"/>
  <c r="H383" i="1"/>
  <c r="F383" i="1"/>
  <c r="J341" i="1"/>
  <c r="I341" i="1"/>
  <c r="H341" i="1"/>
  <c r="G341" i="1"/>
  <c r="F341" i="1"/>
  <c r="I215" i="1"/>
  <c r="H215" i="1"/>
  <c r="F215" i="1"/>
  <c r="J215" i="1"/>
  <c r="G215" i="1"/>
  <c r="J173" i="1"/>
  <c r="I173" i="1"/>
  <c r="H173" i="1"/>
  <c r="G173" i="1"/>
  <c r="F173" i="1"/>
  <c r="G131" i="1"/>
  <c r="J131" i="1"/>
  <c r="I131" i="1"/>
  <c r="H131" i="1"/>
  <c r="F89" i="1"/>
  <c r="F47" i="1"/>
  <c r="G47" i="1"/>
  <c r="J47" i="1"/>
  <c r="I47" i="1"/>
  <c r="H47" i="1"/>
  <c r="F594" i="1" l="1"/>
  <c r="G594" i="1"/>
  <c r="J594" i="1"/>
  <c r="I594" i="1"/>
  <c r="H594" i="1"/>
  <c r="L284" i="1"/>
  <c r="L279" i="1"/>
  <c r="L172" i="1"/>
  <c r="L153" i="1"/>
  <c r="L158" i="1"/>
  <c r="L425" i="1"/>
  <c r="L395" i="1"/>
  <c r="L340" i="1"/>
  <c r="L298" i="1"/>
  <c r="L27" i="1"/>
  <c r="L32" i="1"/>
  <c r="L563" i="1"/>
  <c r="L593" i="1"/>
  <c r="L46" i="1"/>
  <c r="L363" i="1"/>
  <c r="L368" i="1"/>
  <c r="L551" i="1"/>
  <c r="L521" i="1"/>
  <c r="L452" i="1"/>
  <c r="L447" i="1"/>
  <c r="L123" i="1"/>
  <c r="L405" i="1"/>
  <c r="L410" i="1"/>
  <c r="L242" i="1"/>
  <c r="L237" i="1"/>
  <c r="L311" i="1"/>
  <c r="L341" i="1"/>
  <c r="L501" i="1"/>
  <c r="L333" i="1"/>
  <c r="L116" i="1"/>
  <c r="L111" i="1"/>
  <c r="L207" i="1"/>
  <c r="L215" i="1"/>
  <c r="L185" i="1"/>
  <c r="L382" i="1"/>
  <c r="L466" i="1"/>
  <c r="L200" i="1"/>
  <c r="L195" i="1"/>
  <c r="L424" i="1"/>
  <c r="L531" i="1"/>
  <c r="L536" i="1"/>
  <c r="L291" i="1"/>
  <c r="L257" i="1"/>
  <c r="L227" i="1"/>
  <c r="L479" i="1"/>
  <c r="L509" i="1"/>
  <c r="L256" i="1"/>
  <c r="L550" i="1"/>
  <c r="L39" i="1"/>
  <c r="L543" i="1"/>
  <c r="L585" i="1"/>
  <c r="L130" i="1"/>
  <c r="L88" i="1"/>
  <c r="L383" i="1"/>
  <c r="L353" i="1"/>
  <c r="L131" i="1"/>
  <c r="L101" i="1"/>
  <c r="L578" i="1"/>
  <c r="L573" i="1"/>
  <c r="L299" i="1"/>
  <c r="L269" i="1"/>
  <c r="L467" i="1"/>
  <c r="L437" i="1"/>
  <c r="L375" i="1"/>
  <c r="L459" i="1"/>
  <c r="L81" i="1"/>
  <c r="L74" i="1"/>
  <c r="L69" i="1"/>
  <c r="L417" i="1"/>
  <c r="L17" i="1"/>
  <c r="L47" i="1"/>
  <c r="L594" i="1"/>
  <c r="L59" i="1"/>
  <c r="L89" i="1"/>
  <c r="L489" i="1"/>
  <c r="L494" i="1"/>
  <c r="L321" i="1"/>
  <c r="L326" i="1"/>
  <c r="L165" i="1"/>
  <c r="L592" i="1"/>
  <c r="L173" i="1"/>
  <c r="L143" i="1"/>
  <c r="L249" i="1"/>
  <c r="L214" i="1"/>
  <c r="L508" i="1"/>
</calcChain>
</file>

<file path=xl/sharedStrings.xml><?xml version="1.0" encoding="utf-8"?>
<sst xmlns="http://schemas.openxmlformats.org/spreadsheetml/2006/main" count="801" uniqueCount="192">
  <si>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</si>
  <si>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</si>
  <si>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</si>
  <si>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</si>
  <si>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</si>
  <si>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</si>
  <si>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</si>
  <si>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</si>
  <si>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</si>
  <si>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</si>
  <si>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</si>
  <si>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</si>
  <si>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</si>
  <si>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</si>
  <si>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</si>
  <si>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</si>
  <si>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</si>
  <si>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</si>
  <si>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</si>
  <si>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</si>
  <si>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</si>
  <si>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</si>
  <si>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</si>
  <si>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</si>
  <si>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</si>
  <si>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</si>
  <si>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</si>
  <si>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</si>
  <si>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</si>
  <si>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</si>
  <si>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</si>
  <si>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</si>
  <si>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</si>
  <si>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</si>
  <si>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</si>
  <si>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</si>
  <si>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</si>
  <si>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</si>
  <si>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</si>
  <si>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</si>
  <si>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</si>
  <si>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</si>
  <si>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</si>
  <si>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</si>
  <si>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ГОКУ СКШ №5 г. Иркутска</t>
  </si>
  <si>
    <t>Директор</t>
  </si>
  <si>
    <t>Рудницкая Е.В.</t>
  </si>
  <si>
    <t>Чай с сахаром</t>
  </si>
  <si>
    <t>Хлеб пшеничный</t>
  </si>
  <si>
    <t>пр.выпуск</t>
  </si>
  <si>
    <t>Хлеб ржаной</t>
  </si>
  <si>
    <t>Суп с рыбными консервами</t>
  </si>
  <si>
    <t>Какао с молоком</t>
  </si>
  <si>
    <t>Чай без сахара</t>
  </si>
  <si>
    <t>Суп картофельный с макаронными изделиями</t>
  </si>
  <si>
    <t>Суп картофельный с бобовыми</t>
  </si>
  <si>
    <t>Бутерброд "Сырный"</t>
  </si>
  <si>
    <t>Гренки из пшеничного хлеба</t>
  </si>
  <si>
    <t>Пельмени мясные "Марлин" с маслом сливочным</t>
  </si>
  <si>
    <t>Напиток из свежемороженной ягоды</t>
  </si>
  <si>
    <t>Яблоко</t>
  </si>
  <si>
    <t>Каша жидкая молочная гречневая</t>
  </si>
  <si>
    <t>ТТК№2160</t>
  </si>
  <si>
    <t>Н2020№54-7гн</t>
  </si>
  <si>
    <t>ТТК№2097</t>
  </si>
  <si>
    <t>Бутерброд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</si>
  <si>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</si>
  <si>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</si>
  <si>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</si>
  <si>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Плов из свинины</t>
  </si>
  <si>
    <t>напиток из фруктово-плодовой смеси сушеной</t>
  </si>
  <si>
    <t>ТТК№2135</t>
  </si>
  <si>
    <t>ТТК№2147</t>
  </si>
  <si>
    <t>ТТК№2210</t>
  </si>
  <si>
    <t>ТТК№2324</t>
  </si>
  <si>
    <t>Овощи натуральные свежие (огурец)</t>
  </si>
  <si>
    <t>Рис припущенный</t>
  </si>
  <si>
    <t>Фишболы п/ф с соусом "Помидорка"</t>
  </si>
  <si>
    <t>Чай с лимоном с  сахаром</t>
  </si>
  <si>
    <t>Свекольник со сметаной</t>
  </si>
  <si>
    <t>Голень запеченая с соусом "Фирменный"</t>
  </si>
  <si>
    <t>Компот из компотной смеси</t>
  </si>
  <si>
    <t>М2017№ 305</t>
  </si>
  <si>
    <t>Н2020№54-3гн</t>
  </si>
  <si>
    <t>80/20</t>
  </si>
  <si>
    <t>ТТК№2285</t>
  </si>
  <si>
    <t>П2001№34</t>
  </si>
  <si>
    <t>ТТК№2272 ТТК№2278</t>
  </si>
  <si>
    <t>Картофель отварной</t>
  </si>
  <si>
    <t>М2017 №310</t>
  </si>
  <si>
    <t>ТТК№2140</t>
  </si>
  <si>
    <t>Напиток с витаминами и пребиотиком "Витошка"</t>
  </si>
  <si>
    <t>ТТК№2345</t>
  </si>
  <si>
    <t>Сырники из творога с соусом "Рубин"</t>
  </si>
  <si>
    <t>Чай с молоком без сахара</t>
  </si>
  <si>
    <t>Хлебобулочное изделие (булочка с посыпкой)</t>
  </si>
  <si>
    <t>Капуста тушеная с мясом</t>
  </si>
  <si>
    <t>Каша вязкая молочная рисовая</t>
  </si>
  <si>
    <t>Чай с лимоном и сахаром</t>
  </si>
  <si>
    <t>Омлет "Минутка"</t>
  </si>
  <si>
    <t xml:space="preserve">Горошек консервированный </t>
  </si>
  <si>
    <t>Чай с молоком и сахаром</t>
  </si>
  <si>
    <t>Котлета "Особая" с соусом "Помидорка"</t>
  </si>
  <si>
    <t>Каша гречневая рассыпчатая</t>
  </si>
  <si>
    <t>Рагу из свинины</t>
  </si>
  <si>
    <t>ТТК№2255</t>
  </si>
  <si>
    <t>М2017№ 131</t>
  </si>
  <si>
    <t>Н2020№54-6гн</t>
  </si>
  <si>
    <t>70/30</t>
  </si>
  <si>
    <t>М2017№ 263</t>
  </si>
  <si>
    <t>Апельсин</t>
  </si>
  <si>
    <t>М2017№ 392</t>
  </si>
  <si>
    <t>М2004№ 684</t>
  </si>
  <si>
    <t>Каша жидкая молочная из манной крупы</t>
  </si>
  <si>
    <t>Макаронные изделия отварные</t>
  </si>
  <si>
    <t>М2017№ 181</t>
  </si>
  <si>
    <t>М2017№ 309</t>
  </si>
  <si>
    <t>М2016№ 123</t>
  </si>
  <si>
    <t>М2017№ 102</t>
  </si>
  <si>
    <t>М2017№ 96</t>
  </si>
  <si>
    <t>М2017№ 265</t>
  </si>
  <si>
    <t>М2017№ 71</t>
  </si>
  <si>
    <t>Овощи натуральные свежие (помидор)</t>
  </si>
  <si>
    <t>Гречка по-купечески</t>
  </si>
  <si>
    <t>Напиток из фруктово-плодовой смеси сушеной</t>
  </si>
  <si>
    <t>М2016№ 266</t>
  </si>
  <si>
    <t>Запеканка из творога с повидлом</t>
  </si>
  <si>
    <t>Бутерброд горячий с сыром</t>
  </si>
  <si>
    <t>Картофельное пюре</t>
  </si>
  <si>
    <t>150/20</t>
  </si>
  <si>
    <t>ТТК№ 820/1</t>
  </si>
  <si>
    <t>М2017№7</t>
  </si>
  <si>
    <t>П2001№ 162</t>
  </si>
  <si>
    <t>М2017№ 128</t>
  </si>
  <si>
    <t>Борщ с капустой и картофелем со сметаной</t>
  </si>
  <si>
    <t>Печень по-строгановски с соусом сметанным</t>
  </si>
  <si>
    <t>Овощи натуральные свежие (огурец, помидор)</t>
  </si>
  <si>
    <t>Котлета "Нежная"</t>
  </si>
  <si>
    <t>Булочка "Пикник"</t>
  </si>
  <si>
    <t>Огурцы пикантные</t>
  </si>
  <si>
    <t>Суп с макаронными изделиями и картофелем</t>
  </si>
  <si>
    <t>ТТК№510/1</t>
  </si>
  <si>
    <t>30/30</t>
  </si>
  <si>
    <t>М2017№71</t>
  </si>
  <si>
    <t>Н2020№ 54-2гн</t>
  </si>
  <si>
    <t>ТТК№2092</t>
  </si>
  <si>
    <t>М2017№ 112</t>
  </si>
  <si>
    <t>ТТК№721</t>
  </si>
  <si>
    <t>ТТК№2127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</si>
  <si>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</si>
  <si>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</si>
  <si>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</si>
  <si>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</si>
  <si>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Компот из яблок</t>
  </si>
  <si>
    <t>М2017№ 174</t>
  </si>
  <si>
    <t>ТТК№907 ТТК№2261</t>
  </si>
  <si>
    <t>Котлета куриная п/ф с соусом "Помидорка"</t>
  </si>
  <si>
    <t>М2016№123</t>
  </si>
  <si>
    <t>ТТК№2313ТТК№2277</t>
  </si>
  <si>
    <t>Н2020№54-2гн</t>
  </si>
  <si>
    <t>М2020№ 54-20к</t>
  </si>
  <si>
    <t>Макаронные изделия отварные  с сыром</t>
  </si>
  <si>
    <t>Н2020№ 54-3гн</t>
  </si>
  <si>
    <t>ТТК№2063ТТК№2277</t>
  </si>
  <si>
    <t>М2017№ 302</t>
  </si>
  <si>
    <t>Н2020№ 54-6гн</t>
  </si>
  <si>
    <t>М2016№ 32</t>
  </si>
  <si>
    <t>М2017№ 342</t>
  </si>
  <si>
    <t>М2017№ 291</t>
  </si>
  <si>
    <t>М2017№ 88</t>
  </si>
  <si>
    <t>ТТК№2342</t>
  </si>
  <si>
    <t>12 и старше</t>
  </si>
  <si>
    <t>200/5</t>
  </si>
  <si>
    <t>250/10</t>
  </si>
  <si>
    <t>2/60/20</t>
  </si>
  <si>
    <t>М2017№112</t>
  </si>
  <si>
    <t>Хлебобулочное изделие "Баранка"</t>
  </si>
  <si>
    <t>М2016№ 95</t>
  </si>
  <si>
    <t>Рыба запеченая в сметанном соусе</t>
  </si>
  <si>
    <t>М2017№ 82</t>
  </si>
  <si>
    <t>Маффин в ассортименте</t>
  </si>
  <si>
    <t>0,2</t>
  </si>
  <si>
    <t>0</t>
  </si>
  <si>
    <t>6,4</t>
  </si>
  <si>
    <t>26,4</t>
  </si>
  <si>
    <t>Пирожное "Язычок слоеноый"</t>
  </si>
  <si>
    <t>Слойка Свердловская</t>
  </si>
  <si>
    <t>Слойка с творогом и вишней</t>
  </si>
  <si>
    <t>Сдоба Славная</t>
  </si>
  <si>
    <t>Слойка Свердовская</t>
  </si>
  <si>
    <t>Булочка с изюмом</t>
  </si>
  <si>
    <t>Круассан с вареной сгушенкой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</si>
</sst>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56" activePane="bottomRight" state="frozen"/>
      <selection pane="topRight" activeCell="E1" sqref="E1"/>
      <selection pane="bottomLeft" activeCell="A6" sqref="A6"/>
      <selection pane="bottomRight" activeCell="O317" sqref="O3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46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171</v>
      </c>
      <c r="G3" s="2" t="s">
        <v>18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25.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61</v>
      </c>
      <c r="F6" s="48">
        <v>250</v>
      </c>
      <c r="G6" s="48">
        <v>8.9</v>
      </c>
      <c r="H6" s="48">
        <v>8.1199999999999992</v>
      </c>
      <c r="I6" s="48">
        <v>34.6</v>
      </c>
      <c r="J6" s="48">
        <v>247.08</v>
      </c>
      <c r="K6" s="49" t="s">
        <v>160</v>
      </c>
      <c r="L6" s="48"/>
    </row>
    <row r="7" spans="1:12" ht="25.5" x14ac:dyDescent="0.25">
      <c r="A7" s="25"/>
      <c r="B7" s="16"/>
      <c r="C7" s="11"/>
      <c r="D7" s="6"/>
      <c r="E7" s="50" t="s">
        <v>56</v>
      </c>
      <c r="F7" s="51">
        <v>45</v>
      </c>
      <c r="G7" s="51">
        <v>6.57</v>
      </c>
      <c r="H7" s="51">
        <v>6.65</v>
      </c>
      <c r="I7" s="51">
        <v>12.53</v>
      </c>
      <c r="J7" s="51">
        <v>136.25</v>
      </c>
      <c r="K7" s="52" t="s">
        <v>62</v>
      </c>
      <c r="L7" s="51"/>
    </row>
    <row r="8" spans="1:12" ht="25.5" x14ac:dyDescent="0.25">
      <c r="A8" s="25"/>
      <c r="B8" s="16"/>
      <c r="C8" s="11"/>
      <c r="D8" s="7" t="s">
        <v>21</v>
      </c>
      <c r="E8" s="50" t="s">
        <v>52</v>
      </c>
      <c r="F8" s="51">
        <v>200</v>
      </c>
      <c r="G8" s="51">
        <v>4.1100000000000003</v>
      </c>
      <c r="H8" s="51">
        <v>6</v>
      </c>
      <c r="I8" s="51">
        <v>12.55</v>
      </c>
      <c r="J8" s="51">
        <v>120.64</v>
      </c>
      <c r="K8" s="52" t="s">
        <v>63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48</v>
      </c>
      <c r="F9" s="51">
        <v>35</v>
      </c>
      <c r="G9" s="51">
        <v>2.66</v>
      </c>
      <c r="H9" s="51">
        <v>0.28000000000000003</v>
      </c>
      <c r="I9" s="51">
        <v>17.22</v>
      </c>
      <c r="J9" s="51">
        <v>82.04</v>
      </c>
      <c r="K9" s="52" t="s">
        <v>49</v>
      </c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50</v>
      </c>
      <c r="F11" s="51">
        <v>20</v>
      </c>
      <c r="G11" s="51">
        <v>0.12</v>
      </c>
      <c r="H11" s="51">
        <v>0.24</v>
      </c>
      <c r="I11" s="51">
        <v>6.68</v>
      </c>
      <c r="J11" s="51">
        <v>29.36</v>
      </c>
      <c r="K11" s="52" t="s">
        <v>49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550</v>
      </c>
      <c r="G13" s="21">
        <f t="shared" ref="G13:J13" si="0">SUM(G6:G12)</f>
        <v>22.360000000000003</v>
      </c>
      <c r="H13" s="21">
        <f t="shared" si="0"/>
        <v>21.29</v>
      </c>
      <c r="I13" s="21">
        <f t="shared" si="0"/>
        <v>83.580000000000013</v>
      </c>
      <c r="J13" s="21">
        <f t="shared" si="0"/>
        <v>615.37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57</v>
      </c>
      <c r="F18" s="51">
        <v>20</v>
      </c>
      <c r="G18" s="51">
        <v>2.48</v>
      </c>
      <c r="H18" s="51">
        <v>0.32</v>
      </c>
      <c r="I18" s="51">
        <v>15.2</v>
      </c>
      <c r="J18" s="51">
        <v>73.599999999999994</v>
      </c>
      <c r="K18" s="52" t="s">
        <v>117</v>
      </c>
      <c r="L18" s="51"/>
    </row>
    <row r="19" spans="1:12" ht="25.5" x14ac:dyDescent="0.25">
      <c r="A19" s="25"/>
      <c r="B19" s="16"/>
      <c r="C19" s="11"/>
      <c r="D19" s="7" t="s">
        <v>27</v>
      </c>
      <c r="E19" s="50" t="s">
        <v>55</v>
      </c>
      <c r="F19" s="51">
        <v>250</v>
      </c>
      <c r="G19" s="51">
        <v>5.49</v>
      </c>
      <c r="H19" s="51">
        <v>5.27</v>
      </c>
      <c r="I19" s="51">
        <v>16.54</v>
      </c>
      <c r="J19" s="51">
        <v>135.55000000000001</v>
      </c>
      <c r="K19" s="52" t="s">
        <v>118</v>
      </c>
      <c r="L19" s="51"/>
    </row>
    <row r="20" spans="1:12" ht="25.5" x14ac:dyDescent="0.25">
      <c r="A20" s="25"/>
      <c r="B20" s="16"/>
      <c r="C20" s="11"/>
      <c r="D20" s="7" t="s">
        <v>28</v>
      </c>
      <c r="E20" s="50" t="s">
        <v>58</v>
      </c>
      <c r="F20" s="51" t="s">
        <v>172</v>
      </c>
      <c r="G20" s="51">
        <v>12.8</v>
      </c>
      <c r="H20" s="51">
        <v>12.4</v>
      </c>
      <c r="I20" s="51">
        <v>36</v>
      </c>
      <c r="J20" s="51">
        <v>306.8</v>
      </c>
      <c r="K20" s="52" t="s">
        <v>111</v>
      </c>
      <c r="L20" s="51"/>
    </row>
    <row r="21" spans="1:12" ht="15" x14ac:dyDescent="0.25">
      <c r="A21" s="25"/>
      <c r="B21" s="16"/>
      <c r="C21" s="11"/>
      <c r="D21" s="7" t="s">
        <v>29</v>
      </c>
      <c r="E21" s="50"/>
      <c r="F21" s="51"/>
      <c r="G21" s="51"/>
      <c r="H21" s="51"/>
      <c r="I21" s="51"/>
      <c r="J21" s="51"/>
      <c r="K21" s="52"/>
      <c r="L21" s="51"/>
    </row>
    <row r="22" spans="1:12" ht="25.5" x14ac:dyDescent="0.25">
      <c r="A22" s="25"/>
      <c r="B22" s="16"/>
      <c r="C22" s="11"/>
      <c r="D22" s="7" t="s">
        <v>30</v>
      </c>
      <c r="E22" s="50" t="s">
        <v>59</v>
      </c>
      <c r="F22" s="51">
        <v>200</v>
      </c>
      <c r="G22" s="51">
        <v>0.21</v>
      </c>
      <c r="H22" s="51">
        <v>0.95</v>
      </c>
      <c r="I22" s="51">
        <v>22.8</v>
      </c>
      <c r="J22" s="51">
        <v>100.59</v>
      </c>
      <c r="K22" s="52" t="s">
        <v>64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48</v>
      </c>
      <c r="F23" s="51">
        <v>60</v>
      </c>
      <c r="G23" s="51">
        <v>4.5599999999999996</v>
      </c>
      <c r="H23" s="51">
        <v>0.48</v>
      </c>
      <c r="I23" s="51">
        <v>29.52</v>
      </c>
      <c r="J23" s="51">
        <v>140.63999999999999</v>
      </c>
      <c r="K23" s="52" t="s">
        <v>49</v>
      </c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50</v>
      </c>
      <c r="F24" s="51">
        <v>30</v>
      </c>
      <c r="G24" s="51">
        <v>0.18</v>
      </c>
      <c r="H24" s="51">
        <v>0.36</v>
      </c>
      <c r="I24" s="51">
        <v>10.02</v>
      </c>
      <c r="J24" s="51">
        <v>44.04</v>
      </c>
      <c r="K24" s="52" t="s">
        <v>49</v>
      </c>
      <c r="L24" s="51"/>
    </row>
    <row r="25" spans="1:12" ht="15" x14ac:dyDescent="0.25">
      <c r="A25" s="25"/>
      <c r="B25" s="16"/>
      <c r="C25" s="11"/>
      <c r="D25" s="6"/>
      <c r="E25" s="50" t="s">
        <v>60</v>
      </c>
      <c r="F25" s="51">
        <v>120</v>
      </c>
      <c r="G25" s="51">
        <v>0.48</v>
      </c>
      <c r="H25" s="51">
        <v>0.48</v>
      </c>
      <c r="I25" s="51">
        <v>11.76</v>
      </c>
      <c r="J25" s="51">
        <v>53.28</v>
      </c>
      <c r="K25" s="52" t="s">
        <v>49</v>
      </c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v>880</v>
      </c>
      <c r="G27" s="21">
        <f t="shared" ref="G27:J27" si="3">SUM(G18:G26)</f>
        <v>26.200000000000003</v>
      </c>
      <c r="H27" s="21">
        <f t="shared" si="3"/>
        <v>20.260000000000002</v>
      </c>
      <c r="I27" s="21">
        <f t="shared" si="3"/>
        <v>141.83999999999997</v>
      </c>
      <c r="J27" s="21">
        <f t="shared" si="3"/>
        <v>854.5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180</v>
      </c>
      <c r="F28" s="51">
        <v>70</v>
      </c>
      <c r="G28" s="51">
        <v>4.55</v>
      </c>
      <c r="H28" s="51">
        <v>16.73</v>
      </c>
      <c r="I28" s="51">
        <v>34.51</v>
      </c>
      <c r="J28" s="51">
        <v>306.81</v>
      </c>
      <c r="K28" s="52" t="s">
        <v>49</v>
      </c>
      <c r="L28" s="51"/>
    </row>
    <row r="29" spans="1:12" ht="25.5" x14ac:dyDescent="0.25">
      <c r="A29" s="25"/>
      <c r="B29" s="16"/>
      <c r="C29" s="11"/>
      <c r="D29" s="12" t="s">
        <v>30</v>
      </c>
      <c r="E29" s="50" t="s">
        <v>47</v>
      </c>
      <c r="F29" s="51">
        <v>200</v>
      </c>
      <c r="G29" s="51" t="s">
        <v>181</v>
      </c>
      <c r="H29" s="51" t="s">
        <v>182</v>
      </c>
      <c r="I29" s="51" t="s">
        <v>183</v>
      </c>
      <c r="J29" s="51" t="s">
        <v>184</v>
      </c>
      <c r="K29" s="52" t="s">
        <v>159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270</v>
      </c>
      <c r="G32" s="21">
        <f t="shared" ref="G32:J32" si="4">SUM(G28:G31)</f>
        <v>4.55</v>
      </c>
      <c r="H32" s="21">
        <f t="shared" si="4"/>
        <v>16.73</v>
      </c>
      <c r="I32" s="21">
        <f t="shared" si="4"/>
        <v>34.51</v>
      </c>
      <c r="J32" s="21">
        <f t="shared" si="4"/>
        <v>306.81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1700</v>
      </c>
      <c r="G47" s="34">
        <f t="shared" ref="G47:J47" si="7">G13+G17+G27+G32+G39+G46</f>
        <v>53.11</v>
      </c>
      <c r="H47" s="34">
        <f t="shared" si="7"/>
        <v>58.28</v>
      </c>
      <c r="I47" s="34">
        <f t="shared" si="7"/>
        <v>259.93</v>
      </c>
      <c r="J47" s="34">
        <f t="shared" si="7"/>
        <v>1776.6799999999998</v>
      </c>
      <c r="K47" s="35"/>
      <c r="L47" s="34">
        <f ca="1">L13+L17+L27+L32+L39+L46</f>
        <v>0</v>
      </c>
    </row>
    <row r="48" spans="1:12" ht="25.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161</v>
      </c>
      <c r="F48" s="48">
        <v>250</v>
      </c>
      <c r="G48" s="48">
        <v>13.13</v>
      </c>
      <c r="H48" s="48">
        <v>13.13</v>
      </c>
      <c r="I48" s="48">
        <v>66.5</v>
      </c>
      <c r="J48" s="48">
        <v>436.69</v>
      </c>
      <c r="K48" s="49" t="s">
        <v>71</v>
      </c>
      <c r="L48" s="48"/>
    </row>
    <row r="49" spans="1:12" ht="25.5" x14ac:dyDescent="0.25">
      <c r="A49" s="15"/>
      <c r="B49" s="16"/>
      <c r="C49" s="11"/>
      <c r="D49" s="6"/>
      <c r="E49" s="50" t="s">
        <v>65</v>
      </c>
      <c r="F49" s="51">
        <v>45</v>
      </c>
      <c r="G49" s="51">
        <v>4.4000000000000004</v>
      </c>
      <c r="H49" s="51">
        <v>5.0999999999999996</v>
      </c>
      <c r="I49" s="51">
        <v>13.3</v>
      </c>
      <c r="J49" s="51">
        <v>116.7</v>
      </c>
      <c r="K49" s="52" t="s">
        <v>72</v>
      </c>
      <c r="L49" s="51"/>
    </row>
    <row r="50" spans="1:12" ht="25.5" x14ac:dyDescent="0.25">
      <c r="A50" s="15"/>
      <c r="B50" s="16"/>
      <c r="C50" s="11"/>
      <c r="D50" s="7" t="s">
        <v>21</v>
      </c>
      <c r="E50" s="50" t="s">
        <v>53</v>
      </c>
      <c r="F50" s="51">
        <v>200</v>
      </c>
      <c r="G50" s="51">
        <v>0.4</v>
      </c>
      <c r="H50" s="51">
        <v>0.1</v>
      </c>
      <c r="I50" s="51">
        <v>0.08</v>
      </c>
      <c r="J50" s="51">
        <v>2.82</v>
      </c>
      <c r="K50" s="52" t="s">
        <v>112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50</v>
      </c>
      <c r="F51" s="51">
        <v>20</v>
      </c>
      <c r="G51" s="51">
        <v>0.12</v>
      </c>
      <c r="H51" s="51">
        <v>0.24</v>
      </c>
      <c r="I51" s="51">
        <v>6.68</v>
      </c>
      <c r="J51" s="51">
        <v>29.36</v>
      </c>
      <c r="K51" s="52" t="s">
        <v>49</v>
      </c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40</v>
      </c>
      <c r="G53" s="51">
        <v>2.44</v>
      </c>
      <c r="H53" s="51">
        <v>1.68</v>
      </c>
      <c r="I53" s="51">
        <v>29.88</v>
      </c>
      <c r="J53" s="51">
        <v>144.4</v>
      </c>
      <c r="K53" s="52" t="s">
        <v>49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555</v>
      </c>
      <c r="G55" s="21">
        <f t="shared" ref="G55" si="8">SUM(G48:G54)</f>
        <v>20.490000000000002</v>
      </c>
      <c r="H55" s="21">
        <f t="shared" ref="H55" si="9">SUM(H48:H54)</f>
        <v>20.25</v>
      </c>
      <c r="I55" s="21">
        <f t="shared" ref="I55" si="10">SUM(I48:I54)</f>
        <v>116.44</v>
      </c>
      <c r="J55" s="21">
        <f t="shared" ref="J55" si="11">SUM(J48:J54)</f>
        <v>729.97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25.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67</v>
      </c>
      <c r="F60" s="51">
        <v>100</v>
      </c>
      <c r="G60" s="51">
        <v>2.1</v>
      </c>
      <c r="H60" s="51">
        <v>5.0999999999999996</v>
      </c>
      <c r="I60" s="51">
        <v>5</v>
      </c>
      <c r="J60" s="51">
        <v>74.3</v>
      </c>
      <c r="K60" s="52" t="s">
        <v>73</v>
      </c>
      <c r="L60" s="51"/>
    </row>
    <row r="61" spans="1:12" ht="25.5" x14ac:dyDescent="0.25">
      <c r="A61" s="15"/>
      <c r="B61" s="16"/>
      <c r="C61" s="11"/>
      <c r="D61" s="7" t="s">
        <v>27</v>
      </c>
      <c r="E61" s="50" t="s">
        <v>68</v>
      </c>
      <c r="F61" s="51" t="s">
        <v>173</v>
      </c>
      <c r="G61" s="51">
        <v>2.25</v>
      </c>
      <c r="H61" s="51">
        <v>6</v>
      </c>
      <c r="I61" s="51">
        <v>12.43</v>
      </c>
      <c r="J61" s="51">
        <v>112.72</v>
      </c>
      <c r="K61" s="52" t="s">
        <v>119</v>
      </c>
      <c r="L61" s="51"/>
    </row>
    <row r="62" spans="1:12" ht="25.5" x14ac:dyDescent="0.25">
      <c r="A62" s="15"/>
      <c r="B62" s="16"/>
      <c r="C62" s="11"/>
      <c r="D62" s="7" t="s">
        <v>28</v>
      </c>
      <c r="E62" s="50" t="s">
        <v>69</v>
      </c>
      <c r="F62" s="51">
        <v>220</v>
      </c>
      <c r="G62" s="51">
        <v>18.5</v>
      </c>
      <c r="H62" s="51">
        <v>41.3</v>
      </c>
      <c r="I62" s="51">
        <v>37.96</v>
      </c>
      <c r="J62" s="51">
        <v>597.54</v>
      </c>
      <c r="K62" s="52" t="s">
        <v>120</v>
      </c>
      <c r="L62" s="51"/>
    </row>
    <row r="63" spans="1:12" ht="15" x14ac:dyDescent="0.2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25.5" x14ac:dyDescent="0.25">
      <c r="A64" s="15"/>
      <c r="B64" s="16"/>
      <c r="C64" s="11"/>
      <c r="D64" s="7" t="s">
        <v>30</v>
      </c>
      <c r="E64" s="50" t="s">
        <v>70</v>
      </c>
      <c r="F64" s="51">
        <v>200</v>
      </c>
      <c r="G64" s="51">
        <v>0.7</v>
      </c>
      <c r="H64" s="51">
        <v>0.3</v>
      </c>
      <c r="I64" s="51">
        <v>19.3</v>
      </c>
      <c r="J64" s="51">
        <v>82.7</v>
      </c>
      <c r="K64" s="52" t="s">
        <v>74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48</v>
      </c>
      <c r="F65" s="51">
        <v>60</v>
      </c>
      <c r="G65" s="51">
        <v>4.5599999999999996</v>
      </c>
      <c r="H65" s="51">
        <v>0.48</v>
      </c>
      <c r="I65" s="51">
        <v>29.52</v>
      </c>
      <c r="J65" s="51">
        <v>140.63999999999999</v>
      </c>
      <c r="K65" s="52" t="s">
        <v>49</v>
      </c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50</v>
      </c>
      <c r="F66" s="51">
        <v>40</v>
      </c>
      <c r="G66" s="51">
        <v>0.24</v>
      </c>
      <c r="H66" s="51">
        <v>0.48</v>
      </c>
      <c r="I66" s="51">
        <v>13.36</v>
      </c>
      <c r="J66" s="51">
        <v>58.72</v>
      </c>
      <c r="K66" s="52" t="s">
        <v>49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v>880</v>
      </c>
      <c r="G69" s="21">
        <f t="shared" ref="G69" si="18">SUM(G60:G68)</f>
        <v>28.349999999999998</v>
      </c>
      <c r="H69" s="21">
        <f t="shared" ref="H69" si="19">SUM(H60:H68)</f>
        <v>53.659999999999989</v>
      </c>
      <c r="I69" s="21">
        <f t="shared" ref="I69" si="20">SUM(I60:I68)</f>
        <v>117.57</v>
      </c>
      <c r="J69" s="21">
        <f t="shared" ref="J69" si="21">SUM(J60:J68)</f>
        <v>1066.6199999999999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185</v>
      </c>
      <c r="F70" s="51">
        <v>60</v>
      </c>
      <c r="G70" s="51">
        <v>4.9800000000000004</v>
      </c>
      <c r="H70" s="51">
        <v>19.2</v>
      </c>
      <c r="I70" s="51">
        <v>30.78</v>
      </c>
      <c r="J70" s="51">
        <v>315.83999999999997</v>
      </c>
      <c r="K70" s="52" t="s">
        <v>49</v>
      </c>
      <c r="L70" s="51"/>
    </row>
    <row r="71" spans="1:12" ht="25.5" x14ac:dyDescent="0.25">
      <c r="A71" s="15"/>
      <c r="B71" s="16"/>
      <c r="C71" s="11"/>
      <c r="D71" s="12" t="s">
        <v>30</v>
      </c>
      <c r="E71" s="50" t="s">
        <v>59</v>
      </c>
      <c r="F71" s="51">
        <v>200</v>
      </c>
      <c r="G71" s="51">
        <v>0.21</v>
      </c>
      <c r="H71" s="51">
        <v>0.95</v>
      </c>
      <c r="I71" s="51">
        <v>22.8</v>
      </c>
      <c r="J71" s="51">
        <v>100.59</v>
      </c>
      <c r="K71" s="52" t="s">
        <v>64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260</v>
      </c>
      <c r="G74" s="21">
        <f t="shared" ref="G74" si="23">SUM(G70:G73)</f>
        <v>5.19</v>
      </c>
      <c r="H74" s="21">
        <f t="shared" ref="H74" si="24">SUM(H70:H73)</f>
        <v>20.149999999999999</v>
      </c>
      <c r="I74" s="21">
        <f t="shared" ref="I74" si="25">SUM(I70:I73)</f>
        <v>53.58</v>
      </c>
      <c r="J74" s="21">
        <f t="shared" ref="J74" si="26">SUM(J70:J73)</f>
        <v>416.42999999999995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1695</v>
      </c>
      <c r="G89" s="34">
        <v>54.03</v>
      </c>
      <c r="H89" s="34">
        <v>94.06</v>
      </c>
      <c r="I89" s="34">
        <v>287.58999999999997</v>
      </c>
      <c r="J89" s="34">
        <v>2213.02</v>
      </c>
      <c r="K89" s="35"/>
      <c r="L89" s="34">
        <f t="shared" ref="L89" ca="1" si="38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76</v>
      </c>
      <c r="F90" s="48">
        <v>200</v>
      </c>
      <c r="G90" s="48">
        <v>4.9000000000000004</v>
      </c>
      <c r="H90" s="48">
        <v>5.7</v>
      </c>
      <c r="I90" s="48">
        <v>48.9</v>
      </c>
      <c r="J90" s="48">
        <v>266.5</v>
      </c>
      <c r="K90" s="49" t="s">
        <v>82</v>
      </c>
      <c r="L90" s="48"/>
    </row>
    <row r="91" spans="1:12" ht="25.5" x14ac:dyDescent="0.25">
      <c r="A91" s="25"/>
      <c r="B91" s="16"/>
      <c r="C91" s="11"/>
      <c r="D91" s="6"/>
      <c r="E91" s="50" t="s">
        <v>75</v>
      </c>
      <c r="F91" s="51">
        <v>30</v>
      </c>
      <c r="G91" s="51">
        <v>0.21</v>
      </c>
      <c r="H91" s="51">
        <v>0.03</v>
      </c>
      <c r="I91" s="51">
        <v>0.56999999999999995</v>
      </c>
      <c r="J91" s="51">
        <v>3.39</v>
      </c>
      <c r="K91" s="52" t="s">
        <v>121</v>
      </c>
      <c r="L91" s="51"/>
    </row>
    <row r="92" spans="1:12" ht="25.5" x14ac:dyDescent="0.25">
      <c r="A92" s="25"/>
      <c r="B92" s="16"/>
      <c r="C92" s="11"/>
      <c r="D92" s="7" t="s">
        <v>21</v>
      </c>
      <c r="E92" s="50" t="s">
        <v>78</v>
      </c>
      <c r="F92" s="51">
        <v>200</v>
      </c>
      <c r="G92" s="51">
        <v>0.3</v>
      </c>
      <c r="H92" s="51">
        <v>0</v>
      </c>
      <c r="I92" s="51">
        <v>6.7</v>
      </c>
      <c r="J92" s="51">
        <v>28</v>
      </c>
      <c r="K92" s="52" t="s">
        <v>83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48</v>
      </c>
      <c r="F93" s="51">
        <v>50</v>
      </c>
      <c r="G93" s="51">
        <v>3.8</v>
      </c>
      <c r="H93" s="51">
        <v>0.4</v>
      </c>
      <c r="I93" s="51">
        <v>24.6</v>
      </c>
      <c r="J93" s="51">
        <v>117.2</v>
      </c>
      <c r="K93" s="52" t="s">
        <v>49</v>
      </c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25.5" x14ac:dyDescent="0.25">
      <c r="A95" s="25"/>
      <c r="B95" s="16"/>
      <c r="C95" s="11"/>
      <c r="D95" s="6"/>
      <c r="E95" s="50" t="s">
        <v>77</v>
      </c>
      <c r="F95" s="51" t="s">
        <v>84</v>
      </c>
      <c r="G95" s="51">
        <v>6.24</v>
      </c>
      <c r="H95" s="51">
        <v>6.5</v>
      </c>
      <c r="I95" s="51">
        <v>8.3000000000000007</v>
      </c>
      <c r="J95" s="51">
        <v>116.66</v>
      </c>
      <c r="K95" s="52" t="s">
        <v>85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v>580</v>
      </c>
      <c r="G97" s="21">
        <f t="shared" ref="G97" si="39">SUM(G90:G96)</f>
        <v>15.450000000000001</v>
      </c>
      <c r="H97" s="21">
        <f t="shared" ref="H97" si="40">SUM(H90:H96)</f>
        <v>12.63</v>
      </c>
      <c r="I97" s="21">
        <f t="shared" ref="I97" si="41">SUM(I90:I96)</f>
        <v>89.070000000000007</v>
      </c>
      <c r="J97" s="21">
        <f t="shared" ref="J97" si="42">SUM(J90:J96)</f>
        <v>531.75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" si="46">SUM(J98:J100)</f>
        <v>0</v>
      </c>
      <c r="K101" s="27"/>
      <c r="L101" s="21">
        <f t="shared" ref="L101" ca="1" si="47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 x14ac:dyDescent="0.25">
      <c r="A103" s="25"/>
      <c r="B103" s="16"/>
      <c r="C103" s="11"/>
      <c r="D103" s="7" t="s">
        <v>27</v>
      </c>
      <c r="E103" s="50" t="s">
        <v>79</v>
      </c>
      <c r="F103" s="51" t="s">
        <v>173</v>
      </c>
      <c r="G103" s="51">
        <v>2.1</v>
      </c>
      <c r="H103" s="51">
        <v>7.3</v>
      </c>
      <c r="I103" s="51">
        <v>10.5</v>
      </c>
      <c r="J103" s="51">
        <v>116.1</v>
      </c>
      <c r="K103" s="52" t="s">
        <v>86</v>
      </c>
      <c r="L103" s="51"/>
    </row>
    <row r="104" spans="1:12" ht="51" x14ac:dyDescent="0.25">
      <c r="A104" s="25"/>
      <c r="B104" s="16"/>
      <c r="C104" s="11"/>
      <c r="D104" s="7" t="s">
        <v>28</v>
      </c>
      <c r="E104" s="50" t="s">
        <v>80</v>
      </c>
      <c r="F104" s="51" t="s">
        <v>84</v>
      </c>
      <c r="G104" s="51">
        <v>17.2</v>
      </c>
      <c r="H104" s="51">
        <v>19.64</v>
      </c>
      <c r="I104" s="51">
        <v>0.2</v>
      </c>
      <c r="J104" s="51">
        <v>246.36</v>
      </c>
      <c r="K104" s="52" t="s">
        <v>87</v>
      </c>
      <c r="L104" s="51"/>
    </row>
    <row r="105" spans="1:12" ht="25.5" x14ac:dyDescent="0.25">
      <c r="A105" s="25"/>
      <c r="B105" s="16"/>
      <c r="C105" s="11"/>
      <c r="D105" s="7" t="s">
        <v>29</v>
      </c>
      <c r="E105" s="50" t="s">
        <v>88</v>
      </c>
      <c r="F105" s="51">
        <v>200</v>
      </c>
      <c r="G105" s="51">
        <v>3.8</v>
      </c>
      <c r="H105" s="51">
        <v>5.8</v>
      </c>
      <c r="I105" s="51">
        <v>30.67</v>
      </c>
      <c r="J105" s="51">
        <v>190.08</v>
      </c>
      <c r="K105" s="52" t="s">
        <v>89</v>
      </c>
      <c r="L105" s="51"/>
    </row>
    <row r="106" spans="1:12" ht="25.5" x14ac:dyDescent="0.25">
      <c r="A106" s="25"/>
      <c r="B106" s="16"/>
      <c r="C106" s="11"/>
      <c r="D106" s="7" t="s">
        <v>30</v>
      </c>
      <c r="E106" s="50" t="s">
        <v>81</v>
      </c>
      <c r="F106" s="51">
        <v>200</v>
      </c>
      <c r="G106" s="51">
        <v>0.7</v>
      </c>
      <c r="H106" s="51">
        <v>0.3</v>
      </c>
      <c r="I106" s="51">
        <v>19.3</v>
      </c>
      <c r="J106" s="51">
        <v>82.7</v>
      </c>
      <c r="K106" s="52" t="s">
        <v>90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48</v>
      </c>
      <c r="F107" s="51">
        <v>60</v>
      </c>
      <c r="G107" s="51">
        <v>4.5599999999999996</v>
      </c>
      <c r="H107" s="51">
        <v>0.48</v>
      </c>
      <c r="I107" s="51">
        <v>29.52</v>
      </c>
      <c r="J107" s="51">
        <v>140.63999999999999</v>
      </c>
      <c r="K107" s="52" t="s">
        <v>49</v>
      </c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50</v>
      </c>
      <c r="F108" s="51">
        <v>40</v>
      </c>
      <c r="G108" s="51">
        <v>0.24</v>
      </c>
      <c r="H108" s="51">
        <v>0.48</v>
      </c>
      <c r="I108" s="51">
        <v>13.36</v>
      </c>
      <c r="J108" s="51">
        <v>58.72</v>
      </c>
      <c r="K108" s="52" t="s">
        <v>49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v>860</v>
      </c>
      <c r="G111" s="21">
        <f t="shared" ref="G111" si="48">SUM(G102:G110)</f>
        <v>28.599999999999998</v>
      </c>
      <c r="H111" s="21">
        <f t="shared" ref="H111" si="49">SUM(H102:H110)</f>
        <v>33.999999999999993</v>
      </c>
      <c r="I111" s="21">
        <f t="shared" ref="I111" si="50">SUM(I102:I110)</f>
        <v>103.55</v>
      </c>
      <c r="J111" s="21">
        <f t="shared" ref="J111" si="51">SUM(J102:J110)</f>
        <v>834.60000000000014</v>
      </c>
      <c r="K111" s="27"/>
      <c r="L111" s="21">
        <f t="shared" ref="L111" ca="1" si="52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186</v>
      </c>
      <c r="F112" s="51">
        <v>75</v>
      </c>
      <c r="G112" s="51">
        <v>5.93</v>
      </c>
      <c r="H112" s="51">
        <v>10.8</v>
      </c>
      <c r="I112" s="51">
        <v>42.75</v>
      </c>
      <c r="J112" s="51">
        <v>291.92</v>
      </c>
      <c r="K112" s="52" t="s">
        <v>49</v>
      </c>
      <c r="L112" s="51"/>
    </row>
    <row r="113" spans="1:12" ht="25.5" x14ac:dyDescent="0.25">
      <c r="A113" s="25"/>
      <c r="B113" s="16"/>
      <c r="C113" s="11"/>
      <c r="D113" s="12" t="s">
        <v>30</v>
      </c>
      <c r="E113" s="50" t="s">
        <v>53</v>
      </c>
      <c r="F113" s="51">
        <v>200</v>
      </c>
      <c r="G113" s="51">
        <v>0.4</v>
      </c>
      <c r="H113" s="51">
        <v>0.1</v>
      </c>
      <c r="I113" s="51">
        <v>0.08</v>
      </c>
      <c r="J113" s="51">
        <v>2.82</v>
      </c>
      <c r="K113" s="52" t="s">
        <v>112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275</v>
      </c>
      <c r="G116" s="21">
        <f t="shared" ref="G116" si="53">SUM(G112:G115)</f>
        <v>6.33</v>
      </c>
      <c r="H116" s="21">
        <f t="shared" ref="H116" si="54">SUM(H112:H115)</f>
        <v>10.9</v>
      </c>
      <c r="I116" s="21">
        <f t="shared" ref="I116" si="55">SUM(I112:I115)</f>
        <v>42.83</v>
      </c>
      <c r="J116" s="21">
        <f t="shared" ref="J116" si="56">SUM(J112:J115)</f>
        <v>294.74</v>
      </c>
      <c r="K116" s="27"/>
      <c r="L116" s="21">
        <f t="shared" ref="L116" ca="1" si="57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v>1715</v>
      </c>
      <c r="G131" s="34">
        <f t="shared" ref="G131" si="68">G97+G101+G111+G116+G123+G130</f>
        <v>50.379999999999995</v>
      </c>
      <c r="H131" s="34">
        <f t="shared" ref="H131" si="69">H97+H101+H111+H116+H123+H130</f>
        <v>57.529999999999994</v>
      </c>
      <c r="I131" s="34">
        <f t="shared" ref="I131" si="70">I97+I101+I111+I116+I123+I130</f>
        <v>235.45</v>
      </c>
      <c r="J131" s="34">
        <f t="shared" ref="J131" si="71">J97+J101+J111+J116+J123+J130</f>
        <v>1661.0900000000001</v>
      </c>
      <c r="K131" s="35"/>
      <c r="L131" s="34">
        <f t="shared" ref="L131" ca="1" si="72">L97+L101+L111+L116+L123+L130</f>
        <v>0</v>
      </c>
    </row>
    <row r="132" spans="1:12" ht="38.2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93</v>
      </c>
      <c r="F132" s="48" t="s">
        <v>174</v>
      </c>
      <c r="G132" s="48">
        <v>20.100000000000001</v>
      </c>
      <c r="H132" s="48">
        <v>7.84</v>
      </c>
      <c r="I132" s="48">
        <v>34.299999999999997</v>
      </c>
      <c r="J132" s="48">
        <v>288.16000000000003</v>
      </c>
      <c r="K132" s="49" t="s">
        <v>155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94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81.83</v>
      </c>
      <c r="K134" s="52" t="s">
        <v>147</v>
      </c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50</v>
      </c>
      <c r="F135" s="51">
        <v>40</v>
      </c>
      <c r="G135" s="51">
        <v>0.24</v>
      </c>
      <c r="H135" s="51">
        <v>0.48</v>
      </c>
      <c r="I135" s="51">
        <v>13.36</v>
      </c>
      <c r="J135" s="51">
        <v>58.72</v>
      </c>
      <c r="K135" s="52" t="s">
        <v>49</v>
      </c>
      <c r="L135" s="51"/>
    </row>
    <row r="136" spans="1:12" ht="15" x14ac:dyDescent="0.25">
      <c r="A136" s="25"/>
      <c r="B136" s="16"/>
      <c r="C136" s="11"/>
      <c r="D136" s="7" t="s">
        <v>23</v>
      </c>
      <c r="E136" s="50" t="s">
        <v>60</v>
      </c>
      <c r="F136" s="51">
        <v>120</v>
      </c>
      <c r="G136" s="51">
        <v>0.48</v>
      </c>
      <c r="H136" s="51">
        <v>0.48</v>
      </c>
      <c r="I136" s="51">
        <v>11.76</v>
      </c>
      <c r="J136" s="51">
        <v>53.28</v>
      </c>
      <c r="K136" s="52" t="s">
        <v>49</v>
      </c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 t="s">
        <v>95</v>
      </c>
      <c r="F138" s="51">
        <v>50</v>
      </c>
      <c r="G138" s="51">
        <v>3.8</v>
      </c>
      <c r="H138" s="51">
        <v>2.7</v>
      </c>
      <c r="I138" s="51">
        <v>26.9</v>
      </c>
      <c r="J138" s="51">
        <v>147.1</v>
      </c>
      <c r="K138" s="52" t="s">
        <v>49</v>
      </c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v>550</v>
      </c>
      <c r="G139" s="21">
        <f t="shared" ref="G139" si="73">SUM(G132:G138)</f>
        <v>26.14</v>
      </c>
      <c r="H139" s="21">
        <f t="shared" ref="H139" si="74">SUM(H132:H138)</f>
        <v>12.850000000000001</v>
      </c>
      <c r="I139" s="21">
        <f t="shared" ref="I139" si="75">SUM(I132:I138)</f>
        <v>102.22</v>
      </c>
      <c r="J139" s="21">
        <f t="shared" ref="J139" si="76">SUM(J132:J138)</f>
        <v>629.09</v>
      </c>
      <c r="K139" s="27"/>
      <c r="L139" s="21">
        <f t="shared" ref="L139:L181" si="77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8">SUM(G140:G142)</f>
        <v>0</v>
      </c>
      <c r="H143" s="21">
        <f t="shared" ref="H143" si="79">SUM(H140:H142)</f>
        <v>0</v>
      </c>
      <c r="I143" s="21">
        <f t="shared" ref="I143" si="80">SUM(I140:I142)</f>
        <v>0</v>
      </c>
      <c r="J143" s="21">
        <f t="shared" ref="J143" si="81">SUM(J140:J142)</f>
        <v>0</v>
      </c>
      <c r="K143" s="27"/>
      <c r="L143" s="21">
        <f t="shared" ref="L143" ca="1" si="82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25.5" x14ac:dyDescent="0.25">
      <c r="A145" s="25"/>
      <c r="B145" s="16"/>
      <c r="C145" s="11"/>
      <c r="D145" s="7" t="s">
        <v>27</v>
      </c>
      <c r="E145" s="50" t="s">
        <v>54</v>
      </c>
      <c r="F145" s="51">
        <v>250</v>
      </c>
      <c r="G145" s="51">
        <v>2.6</v>
      </c>
      <c r="H145" s="51">
        <v>2.78</v>
      </c>
      <c r="I145" s="51">
        <v>15.7</v>
      </c>
      <c r="J145" s="51">
        <v>98.22</v>
      </c>
      <c r="K145" s="52" t="s">
        <v>175</v>
      </c>
      <c r="L145" s="51"/>
    </row>
    <row r="146" spans="1:12" ht="25.5" x14ac:dyDescent="0.25">
      <c r="A146" s="25"/>
      <c r="B146" s="16"/>
      <c r="C146" s="11"/>
      <c r="D146" s="7" t="s">
        <v>28</v>
      </c>
      <c r="E146" s="50" t="s">
        <v>96</v>
      </c>
      <c r="F146" s="51">
        <v>200</v>
      </c>
      <c r="G146" s="51">
        <v>10.15</v>
      </c>
      <c r="H146" s="51">
        <v>21.6</v>
      </c>
      <c r="I146" s="51">
        <v>13.8</v>
      </c>
      <c r="J146" s="51">
        <v>290.2</v>
      </c>
      <c r="K146" s="52" t="s">
        <v>148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25.5" x14ac:dyDescent="0.25">
      <c r="A148" s="25"/>
      <c r="B148" s="16"/>
      <c r="C148" s="11"/>
      <c r="D148" s="7" t="s">
        <v>30</v>
      </c>
      <c r="E148" s="50" t="s">
        <v>153</v>
      </c>
      <c r="F148" s="51">
        <v>200</v>
      </c>
      <c r="G148" s="51">
        <v>0.16</v>
      </c>
      <c r="H148" s="51">
        <v>0.16</v>
      </c>
      <c r="I148" s="51">
        <v>27.88</v>
      </c>
      <c r="J148" s="51">
        <v>113.6</v>
      </c>
      <c r="K148" s="52" t="s">
        <v>167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48</v>
      </c>
      <c r="F149" s="51">
        <v>60</v>
      </c>
      <c r="G149" s="51">
        <v>4.5599999999999996</v>
      </c>
      <c r="H149" s="51">
        <v>0.48</v>
      </c>
      <c r="I149" s="51">
        <v>29.52</v>
      </c>
      <c r="J149" s="51">
        <v>140.63999999999999</v>
      </c>
      <c r="K149" s="52" t="s">
        <v>49</v>
      </c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50</v>
      </c>
      <c r="F150" s="51">
        <v>50</v>
      </c>
      <c r="G150" s="51">
        <v>0.3</v>
      </c>
      <c r="H150" s="51">
        <v>0.6</v>
      </c>
      <c r="I150" s="51">
        <v>16.7</v>
      </c>
      <c r="J150" s="51">
        <v>73.400000000000006</v>
      </c>
      <c r="K150" s="52" t="s">
        <v>49</v>
      </c>
      <c r="L150" s="51"/>
    </row>
    <row r="151" spans="1:12" ht="15" x14ac:dyDescent="0.25">
      <c r="A151" s="25"/>
      <c r="B151" s="16"/>
      <c r="C151" s="11"/>
      <c r="D151" s="6"/>
      <c r="E151" s="50" t="s">
        <v>176</v>
      </c>
      <c r="F151" s="51">
        <v>40</v>
      </c>
      <c r="G151" s="51">
        <v>2.1</v>
      </c>
      <c r="H151" s="51">
        <v>1.9</v>
      </c>
      <c r="I151" s="51">
        <v>12.4</v>
      </c>
      <c r="J151" s="51">
        <v>75.099999999999994</v>
      </c>
      <c r="K151" s="52" t="s">
        <v>49</v>
      </c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800</v>
      </c>
      <c r="G153" s="21">
        <f t="shared" ref="G153" si="83">SUM(G144:G152)</f>
        <v>19.87</v>
      </c>
      <c r="H153" s="21">
        <f t="shared" ref="H153" si="84">SUM(H144:H152)</f>
        <v>27.520000000000003</v>
      </c>
      <c r="I153" s="21">
        <f t="shared" ref="I153" si="85">SUM(I144:I152)</f>
        <v>116</v>
      </c>
      <c r="J153" s="21">
        <f t="shared" ref="J153" si="86">SUM(J144:J152)</f>
        <v>791.16</v>
      </c>
      <c r="K153" s="27"/>
      <c r="L153" s="21">
        <f t="shared" ref="L153" ca="1" si="87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187</v>
      </c>
      <c r="F154" s="51">
        <v>70</v>
      </c>
      <c r="G154" s="51">
        <v>4.6900000000000004</v>
      </c>
      <c r="H154" s="51">
        <v>15.68</v>
      </c>
      <c r="I154" s="51">
        <v>28.28</v>
      </c>
      <c r="J154" s="51">
        <v>273</v>
      </c>
      <c r="K154" s="52" t="s">
        <v>49</v>
      </c>
      <c r="L154" s="51"/>
    </row>
    <row r="155" spans="1:12" ht="25.5" x14ac:dyDescent="0.25">
      <c r="A155" s="25"/>
      <c r="B155" s="16"/>
      <c r="C155" s="11"/>
      <c r="D155" s="12" t="s">
        <v>30</v>
      </c>
      <c r="E155" s="50" t="s">
        <v>59</v>
      </c>
      <c r="F155" s="51">
        <v>200</v>
      </c>
      <c r="G155" s="51">
        <v>0.21</v>
      </c>
      <c r="H155" s="51">
        <v>0.95</v>
      </c>
      <c r="I155" s="51">
        <v>22.8</v>
      </c>
      <c r="J155" s="51">
        <v>100.59</v>
      </c>
      <c r="K155" s="52" t="s">
        <v>64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270</v>
      </c>
      <c r="G158" s="21">
        <f t="shared" ref="G158" si="88">SUM(G154:G157)</f>
        <v>4.9000000000000004</v>
      </c>
      <c r="H158" s="21">
        <f t="shared" ref="H158" si="89">SUM(H154:H157)</f>
        <v>16.63</v>
      </c>
      <c r="I158" s="21">
        <f t="shared" ref="I158" si="90">SUM(I154:I157)</f>
        <v>51.08</v>
      </c>
      <c r="J158" s="21">
        <f t="shared" ref="J158" si="91">SUM(J154:J157)</f>
        <v>373.59000000000003</v>
      </c>
      <c r="K158" s="27"/>
      <c r="L158" s="21">
        <f t="shared" ref="L158" ca="1" si="92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3">SUM(G159:G164)</f>
        <v>0</v>
      </c>
      <c r="H165" s="21">
        <f t="shared" ref="H165" si="94">SUM(H159:H164)</f>
        <v>0</v>
      </c>
      <c r="I165" s="21">
        <f t="shared" ref="I165" si="95">SUM(I159:I164)</f>
        <v>0</v>
      </c>
      <c r="J165" s="21">
        <f t="shared" ref="J165" si="96">SUM(J159:J164)</f>
        <v>0</v>
      </c>
      <c r="K165" s="27"/>
      <c r="L165" s="21">
        <f t="shared" ref="L165" ca="1" si="97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8">SUM(G166:G171)</f>
        <v>0</v>
      </c>
      <c r="H172" s="21">
        <f t="shared" ref="H172" si="99">SUM(H166:H171)</f>
        <v>0</v>
      </c>
      <c r="I172" s="21">
        <f t="shared" ref="I172" si="100">SUM(I166:I171)</f>
        <v>0</v>
      </c>
      <c r="J172" s="21">
        <f t="shared" ref="J172" si="101">SUM(J166:J171)</f>
        <v>0</v>
      </c>
      <c r="K172" s="27"/>
      <c r="L172" s="21">
        <f t="shared" ref="L172" ca="1" si="102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1620</v>
      </c>
      <c r="G173" s="34">
        <f t="shared" ref="G173" si="103">G139+G143+G153+G158+G165+G172</f>
        <v>50.910000000000004</v>
      </c>
      <c r="H173" s="34">
        <f t="shared" ref="H173" si="104">H139+H143+H153+H158+H165+H172</f>
        <v>57</v>
      </c>
      <c r="I173" s="34">
        <f t="shared" ref="I173" si="105">I139+I143+I153+I158+I165+I172</f>
        <v>269.3</v>
      </c>
      <c r="J173" s="34">
        <f t="shared" ref="J173" si="106">J139+J143+J153+J158+J165+J172</f>
        <v>1793.8400000000001</v>
      </c>
      <c r="K173" s="35"/>
      <c r="L173" s="34">
        <f t="shared" ref="L173" ca="1" si="107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99</v>
      </c>
      <c r="F174" s="48">
        <v>200</v>
      </c>
      <c r="G174" s="48">
        <v>20.100000000000001</v>
      </c>
      <c r="H174" s="48">
        <v>9.14</v>
      </c>
      <c r="I174" s="48">
        <v>3.6</v>
      </c>
      <c r="J174" s="48">
        <v>177.06</v>
      </c>
      <c r="K174" s="49" t="s">
        <v>105</v>
      </c>
      <c r="L174" s="48"/>
    </row>
    <row r="175" spans="1:12" ht="25.5" x14ac:dyDescent="0.25">
      <c r="A175" s="25"/>
      <c r="B175" s="16"/>
      <c r="C175" s="11"/>
      <c r="D175" s="6"/>
      <c r="E175" s="50" t="s">
        <v>100</v>
      </c>
      <c r="F175" s="51">
        <v>50</v>
      </c>
      <c r="G175" s="51">
        <v>1.55</v>
      </c>
      <c r="H175" s="51">
        <v>0.1</v>
      </c>
      <c r="I175" s="51">
        <v>3.25</v>
      </c>
      <c r="J175" s="51">
        <v>20.100000000000001</v>
      </c>
      <c r="K175" s="52" t="s">
        <v>106</v>
      </c>
      <c r="L175" s="51"/>
    </row>
    <row r="176" spans="1:12" ht="25.5" x14ac:dyDescent="0.25">
      <c r="A176" s="25"/>
      <c r="B176" s="16"/>
      <c r="C176" s="11"/>
      <c r="D176" s="7" t="s">
        <v>21</v>
      </c>
      <c r="E176" s="50" t="s">
        <v>101</v>
      </c>
      <c r="F176" s="51">
        <v>200</v>
      </c>
      <c r="G176" s="51">
        <v>1.5</v>
      </c>
      <c r="H176" s="51">
        <v>1.4</v>
      </c>
      <c r="I176" s="51">
        <v>8.6</v>
      </c>
      <c r="J176" s="51">
        <v>53</v>
      </c>
      <c r="K176" s="52" t="s">
        <v>107</v>
      </c>
      <c r="L176" s="51"/>
    </row>
    <row r="177" spans="1:12" ht="15" x14ac:dyDescent="0.25">
      <c r="A177" s="25"/>
      <c r="B177" s="16"/>
      <c r="C177" s="11"/>
      <c r="D177" s="7" t="s">
        <v>22</v>
      </c>
      <c r="E177" s="50" t="s">
        <v>50</v>
      </c>
      <c r="F177" s="51">
        <v>30</v>
      </c>
      <c r="G177" s="51">
        <v>0.18</v>
      </c>
      <c r="H177" s="51">
        <v>0.36</v>
      </c>
      <c r="I177" s="51">
        <v>10.02</v>
      </c>
      <c r="J177" s="51">
        <v>44.04</v>
      </c>
      <c r="K177" s="52" t="s">
        <v>49</v>
      </c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25.5" x14ac:dyDescent="0.25">
      <c r="A179" s="25"/>
      <c r="B179" s="16"/>
      <c r="C179" s="11"/>
      <c r="D179" s="6"/>
      <c r="E179" s="50" t="s">
        <v>56</v>
      </c>
      <c r="F179" s="51">
        <v>45</v>
      </c>
      <c r="G179" s="51">
        <v>6.57</v>
      </c>
      <c r="H179" s="51">
        <v>6.65</v>
      </c>
      <c r="I179" s="51">
        <v>12.53</v>
      </c>
      <c r="J179" s="51">
        <v>136.25</v>
      </c>
      <c r="K179" s="52" t="s">
        <v>62</v>
      </c>
      <c r="L179" s="51"/>
    </row>
    <row r="180" spans="1:12" ht="15" x14ac:dyDescent="0.25">
      <c r="A180" s="25"/>
      <c r="B180" s="16"/>
      <c r="C180" s="11"/>
      <c r="D180" s="6"/>
      <c r="E180" s="50" t="s">
        <v>48</v>
      </c>
      <c r="F180" s="51">
        <v>40</v>
      </c>
      <c r="G180" s="51">
        <v>3.04</v>
      </c>
      <c r="H180" s="51">
        <v>0.32</v>
      </c>
      <c r="I180" s="51">
        <v>19.68</v>
      </c>
      <c r="J180" s="51">
        <v>93.76</v>
      </c>
      <c r="K180" s="52" t="s">
        <v>49</v>
      </c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565</v>
      </c>
      <c r="G181" s="21">
        <f t="shared" ref="G181" si="108">SUM(G174:G180)</f>
        <v>32.940000000000005</v>
      </c>
      <c r="H181" s="21">
        <f t="shared" ref="H181" si="109">SUM(H174:H180)</f>
        <v>17.97</v>
      </c>
      <c r="I181" s="21">
        <f t="shared" ref="I181" si="110">SUM(I174:I180)</f>
        <v>57.68</v>
      </c>
      <c r="J181" s="21">
        <f t="shared" ref="J181" si="111">SUM(J174:J180)</f>
        <v>524.21</v>
      </c>
      <c r="K181" s="27"/>
      <c r="L181" s="21">
        <f t="shared" si="77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2">SUM(G182:G184)</f>
        <v>0</v>
      </c>
      <c r="H185" s="21">
        <f t="shared" ref="H185" si="113">SUM(H182:H184)</f>
        <v>0</v>
      </c>
      <c r="I185" s="21">
        <f t="shared" ref="I185" si="114">SUM(I182:I184)</f>
        <v>0</v>
      </c>
      <c r="J185" s="21">
        <f t="shared" ref="J185" si="115">SUM(J182:J184)</f>
        <v>0</v>
      </c>
      <c r="K185" s="27"/>
      <c r="L185" s="21">
        <f t="shared" ref="L185" ca="1" si="116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25.5" x14ac:dyDescent="0.25">
      <c r="A187" s="25"/>
      <c r="B187" s="16"/>
      <c r="C187" s="11"/>
      <c r="D187" s="7" t="s">
        <v>27</v>
      </c>
      <c r="E187" s="50" t="s">
        <v>51</v>
      </c>
      <c r="F187" s="51">
        <v>250</v>
      </c>
      <c r="G187" s="51">
        <v>8.6</v>
      </c>
      <c r="H187" s="51">
        <v>8.4</v>
      </c>
      <c r="I187" s="51">
        <v>14.33</v>
      </c>
      <c r="J187" s="51">
        <v>167.32</v>
      </c>
      <c r="K187" s="52" t="s">
        <v>177</v>
      </c>
      <c r="L187" s="51"/>
    </row>
    <row r="188" spans="1:12" ht="38.25" x14ac:dyDescent="0.25">
      <c r="A188" s="25"/>
      <c r="B188" s="16"/>
      <c r="C188" s="11"/>
      <c r="D188" s="7" t="s">
        <v>28</v>
      </c>
      <c r="E188" s="50" t="s">
        <v>102</v>
      </c>
      <c r="F188" s="51" t="s">
        <v>108</v>
      </c>
      <c r="G188" s="51">
        <v>10.77</v>
      </c>
      <c r="H188" s="51">
        <v>10.66</v>
      </c>
      <c r="I188" s="51">
        <v>12.06</v>
      </c>
      <c r="J188" s="51">
        <v>187.26</v>
      </c>
      <c r="K188" s="52" t="s">
        <v>163</v>
      </c>
      <c r="L188" s="51"/>
    </row>
    <row r="189" spans="1:12" ht="25.5" x14ac:dyDescent="0.25">
      <c r="A189" s="25"/>
      <c r="B189" s="16"/>
      <c r="C189" s="11"/>
      <c r="D189" s="7" t="s">
        <v>29</v>
      </c>
      <c r="E189" s="50" t="s">
        <v>103</v>
      </c>
      <c r="F189" s="51">
        <v>200</v>
      </c>
      <c r="G189" s="51">
        <v>11.46</v>
      </c>
      <c r="H189" s="51">
        <v>8.1199999999999992</v>
      </c>
      <c r="I189" s="51">
        <v>51.52</v>
      </c>
      <c r="J189" s="51">
        <v>325</v>
      </c>
      <c r="K189" s="52" t="s">
        <v>164</v>
      </c>
      <c r="L189" s="51"/>
    </row>
    <row r="190" spans="1:12" ht="25.5" x14ac:dyDescent="0.25">
      <c r="A190" s="25"/>
      <c r="B190" s="16"/>
      <c r="C190" s="11"/>
      <c r="D190" s="7" t="s">
        <v>30</v>
      </c>
      <c r="E190" s="50" t="s">
        <v>91</v>
      </c>
      <c r="F190" s="51">
        <v>180</v>
      </c>
      <c r="G190" s="51">
        <v>0</v>
      </c>
      <c r="H190" s="51">
        <v>0</v>
      </c>
      <c r="I190" s="51">
        <v>16.739999999999998</v>
      </c>
      <c r="J190" s="51">
        <v>66.959999999999994</v>
      </c>
      <c r="K190" s="52" t="s">
        <v>92</v>
      </c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48</v>
      </c>
      <c r="F191" s="51">
        <v>60</v>
      </c>
      <c r="G191" s="51">
        <v>4.5599999999999996</v>
      </c>
      <c r="H191" s="51">
        <v>0.48</v>
      </c>
      <c r="I191" s="51">
        <v>29.52</v>
      </c>
      <c r="J191" s="51">
        <v>140.63999999999999</v>
      </c>
      <c r="K191" s="52" t="s">
        <v>49</v>
      </c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50</v>
      </c>
      <c r="F192" s="51">
        <v>50</v>
      </c>
      <c r="G192" s="51">
        <v>0.3</v>
      </c>
      <c r="H192" s="51">
        <v>0.6</v>
      </c>
      <c r="I192" s="51">
        <v>16.7</v>
      </c>
      <c r="J192" s="51">
        <v>73.400000000000006</v>
      </c>
      <c r="K192" s="52" t="s">
        <v>49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v>840</v>
      </c>
      <c r="G195" s="21">
        <f t="shared" ref="G195" si="117">SUM(G186:G194)</f>
        <v>35.69</v>
      </c>
      <c r="H195" s="21">
        <f t="shared" ref="H195" si="118">SUM(H186:H194)</f>
        <v>28.26</v>
      </c>
      <c r="I195" s="21">
        <f t="shared" ref="I195" si="119">SUM(I186:I194)</f>
        <v>140.86999999999998</v>
      </c>
      <c r="J195" s="21">
        <f t="shared" ref="J195" si="120">SUM(J186:J194)</f>
        <v>960.57999999999993</v>
      </c>
      <c r="K195" s="27"/>
      <c r="L195" s="21">
        <f t="shared" ref="L195" ca="1" si="12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188</v>
      </c>
      <c r="F196" s="51">
        <v>75</v>
      </c>
      <c r="G196" s="51">
        <v>2.54</v>
      </c>
      <c r="H196" s="51">
        <v>11.31</v>
      </c>
      <c r="I196" s="51">
        <v>25.16</v>
      </c>
      <c r="J196" s="51">
        <v>212.59</v>
      </c>
      <c r="K196" s="52" t="s">
        <v>49</v>
      </c>
      <c r="L196" s="51"/>
    </row>
    <row r="197" spans="1:12" ht="25.5" x14ac:dyDescent="0.25">
      <c r="A197" s="25"/>
      <c r="B197" s="16"/>
      <c r="C197" s="11"/>
      <c r="D197" s="12" t="s">
        <v>30</v>
      </c>
      <c r="E197" s="50" t="s">
        <v>47</v>
      </c>
      <c r="F197" s="51">
        <v>200</v>
      </c>
      <c r="G197" s="51">
        <v>0.2</v>
      </c>
      <c r="H197" s="51">
        <v>0</v>
      </c>
      <c r="I197" s="51">
        <v>6.4</v>
      </c>
      <c r="J197" s="51">
        <v>26.4</v>
      </c>
      <c r="K197" s="52" t="s">
        <v>159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275</v>
      </c>
      <c r="G200" s="21">
        <f t="shared" ref="G200" si="122">SUM(G196:G199)</f>
        <v>2.74</v>
      </c>
      <c r="H200" s="21">
        <f t="shared" ref="H200" si="123">SUM(H196:H199)</f>
        <v>11.31</v>
      </c>
      <c r="I200" s="21">
        <f t="shared" ref="I200" si="124">SUM(I196:I199)</f>
        <v>31.560000000000002</v>
      </c>
      <c r="J200" s="21">
        <f t="shared" ref="J200" si="125">SUM(J196:J199)</f>
        <v>238.99</v>
      </c>
      <c r="K200" s="27"/>
      <c r="L200" s="21">
        <f t="shared" ref="L200" ca="1" si="12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1680</v>
      </c>
      <c r="G215" s="34">
        <f t="shared" ref="G215" si="137">G181+G185+G195+G200+G207+G214</f>
        <v>71.36999999999999</v>
      </c>
      <c r="H215" s="34">
        <f t="shared" ref="H215" si="138">H181+H185+H195+H200+H207+H214</f>
        <v>57.540000000000006</v>
      </c>
      <c r="I215" s="34">
        <f t="shared" ref="I215" si="139">I181+I185+I195+I200+I207+I214</f>
        <v>230.10999999999999</v>
      </c>
      <c r="J215" s="34">
        <f t="shared" ref="J215" si="140">J181+J185+J195+J200+J207+J214</f>
        <v>1723.78</v>
      </c>
      <c r="K215" s="35"/>
      <c r="L215" s="34">
        <f t="shared" ref="L215" ca="1" si="14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113</v>
      </c>
      <c r="F300" s="48">
        <v>250</v>
      </c>
      <c r="G300" s="48">
        <v>7.3</v>
      </c>
      <c r="H300" s="48">
        <v>12.8</v>
      </c>
      <c r="I300" s="48">
        <v>38.5</v>
      </c>
      <c r="J300" s="48">
        <v>298.39999999999998</v>
      </c>
      <c r="K300" s="49" t="s">
        <v>115</v>
      </c>
      <c r="L300" s="48"/>
    </row>
    <row r="301" spans="1:12" ht="25.5" x14ac:dyDescent="0.25">
      <c r="A301" s="25"/>
      <c r="B301" s="16"/>
      <c r="C301" s="11"/>
      <c r="D301" s="6"/>
      <c r="E301" s="50" t="s">
        <v>65</v>
      </c>
      <c r="F301" s="51">
        <v>45</v>
      </c>
      <c r="G301" s="51">
        <v>4.4000000000000004</v>
      </c>
      <c r="H301" s="51">
        <v>5.0999999999999996</v>
      </c>
      <c r="I301" s="51">
        <v>13.3</v>
      </c>
      <c r="J301" s="51">
        <v>116.7</v>
      </c>
      <c r="K301" s="52" t="s">
        <v>72</v>
      </c>
      <c r="L301" s="51"/>
    </row>
    <row r="302" spans="1:12" ht="25.5" x14ac:dyDescent="0.25">
      <c r="A302" s="25"/>
      <c r="B302" s="16"/>
      <c r="C302" s="11"/>
      <c r="D302" s="7" t="s">
        <v>21</v>
      </c>
      <c r="E302" s="50" t="s">
        <v>52</v>
      </c>
      <c r="F302" s="51">
        <v>200</v>
      </c>
      <c r="G302" s="51">
        <v>4.1100000000000003</v>
      </c>
      <c r="H302" s="51">
        <v>6</v>
      </c>
      <c r="I302" s="51">
        <v>12.55</v>
      </c>
      <c r="J302" s="51">
        <v>120.64</v>
      </c>
      <c r="K302" s="52" t="s">
        <v>63</v>
      </c>
      <c r="L302" s="51"/>
    </row>
    <row r="303" spans="1:12" ht="15" x14ac:dyDescent="0.2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50</v>
      </c>
      <c r="F305" s="51">
        <v>55</v>
      </c>
      <c r="G305" s="51">
        <v>0.33</v>
      </c>
      <c r="H305" s="51">
        <v>0.66</v>
      </c>
      <c r="I305" s="51">
        <v>18.37</v>
      </c>
      <c r="J305" s="51">
        <v>80.739999999999995</v>
      </c>
      <c r="K305" s="52" t="s">
        <v>49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550</v>
      </c>
      <c r="G307" s="21">
        <f t="shared" ref="G307" si="211">SUM(G300:G306)</f>
        <v>16.139999999999997</v>
      </c>
      <c r="H307" s="21">
        <f t="shared" ref="H307" si="212">SUM(H300:H306)</f>
        <v>24.56</v>
      </c>
      <c r="I307" s="21">
        <f t="shared" ref="I307" si="213">SUM(I300:I306)</f>
        <v>82.72</v>
      </c>
      <c r="J307" s="21">
        <f t="shared" ref="J307" si="214">SUM(J300:J306)</f>
        <v>616.48</v>
      </c>
      <c r="K307" s="27"/>
      <c r="L307" s="21">
        <f t="shared" ref="L307:L349" si="215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25.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57</v>
      </c>
      <c r="F312" s="51">
        <v>20</v>
      </c>
      <c r="G312" s="51">
        <v>2.48</v>
      </c>
      <c r="H312" s="51">
        <v>0.32</v>
      </c>
      <c r="I312" s="51">
        <v>15.2</v>
      </c>
      <c r="J312" s="51">
        <v>73.599999999999994</v>
      </c>
      <c r="K312" s="52" t="s">
        <v>157</v>
      </c>
      <c r="L312" s="51"/>
    </row>
    <row r="313" spans="1:12" ht="25.5" x14ac:dyDescent="0.25">
      <c r="A313" s="25"/>
      <c r="B313" s="16"/>
      <c r="C313" s="11"/>
      <c r="D313" s="7" t="s">
        <v>27</v>
      </c>
      <c r="E313" s="50" t="s">
        <v>55</v>
      </c>
      <c r="F313" s="51">
        <v>250</v>
      </c>
      <c r="G313" s="51">
        <v>5.49</v>
      </c>
      <c r="H313" s="51">
        <v>5.27</v>
      </c>
      <c r="I313" s="51">
        <v>16.54</v>
      </c>
      <c r="J313" s="51">
        <v>135.55000000000001</v>
      </c>
      <c r="K313" s="52" t="s">
        <v>118</v>
      </c>
      <c r="L313" s="51"/>
    </row>
    <row r="314" spans="1:12" ht="38.25" x14ac:dyDescent="0.25">
      <c r="A314" s="25"/>
      <c r="B314" s="16"/>
      <c r="C314" s="11"/>
      <c r="D314" s="7" t="s">
        <v>28</v>
      </c>
      <c r="E314" s="50" t="s">
        <v>156</v>
      </c>
      <c r="F314" s="51" t="s">
        <v>108</v>
      </c>
      <c r="G314" s="51">
        <v>13.1</v>
      </c>
      <c r="H314" s="51">
        <v>8.6999999999999993</v>
      </c>
      <c r="I314" s="51">
        <v>3.2</v>
      </c>
      <c r="J314" s="51">
        <v>143.5</v>
      </c>
      <c r="K314" s="52" t="s">
        <v>158</v>
      </c>
      <c r="L314" s="51"/>
    </row>
    <row r="315" spans="1:12" ht="25.5" x14ac:dyDescent="0.25">
      <c r="A315" s="25"/>
      <c r="B315" s="16"/>
      <c r="C315" s="11"/>
      <c r="D315" s="7" t="s">
        <v>29</v>
      </c>
      <c r="E315" s="50" t="s">
        <v>114</v>
      </c>
      <c r="F315" s="51">
        <v>200</v>
      </c>
      <c r="G315" s="51">
        <v>7.33</v>
      </c>
      <c r="H315" s="51">
        <v>6</v>
      </c>
      <c r="I315" s="51">
        <v>35.25</v>
      </c>
      <c r="J315" s="51">
        <v>224.32</v>
      </c>
      <c r="K315" s="52" t="s">
        <v>116</v>
      </c>
      <c r="L315" s="51"/>
    </row>
    <row r="316" spans="1:12" ht="25.5" x14ac:dyDescent="0.25">
      <c r="A316" s="25"/>
      <c r="B316" s="16"/>
      <c r="C316" s="11"/>
      <c r="D316" s="7" t="s">
        <v>30</v>
      </c>
      <c r="E316" s="50" t="s">
        <v>81</v>
      </c>
      <c r="F316" s="51">
        <v>200</v>
      </c>
      <c r="G316" s="51">
        <v>0.7</v>
      </c>
      <c r="H316" s="51">
        <v>0.3</v>
      </c>
      <c r="I316" s="51">
        <v>19.3</v>
      </c>
      <c r="J316" s="51">
        <v>82.7</v>
      </c>
      <c r="K316" s="52" t="s">
        <v>90</v>
      </c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48</v>
      </c>
      <c r="F317" s="51">
        <v>60</v>
      </c>
      <c r="G317" s="51">
        <v>4.5599999999999996</v>
      </c>
      <c r="H317" s="51">
        <v>0.48</v>
      </c>
      <c r="I317" s="51">
        <v>29.52</v>
      </c>
      <c r="J317" s="51">
        <v>140.63999999999999</v>
      </c>
      <c r="K317" s="52" t="s">
        <v>49</v>
      </c>
      <c r="L317" s="51"/>
    </row>
    <row r="318" spans="1:12" ht="15" x14ac:dyDescent="0.25">
      <c r="A318" s="25"/>
      <c r="B318" s="16"/>
      <c r="C318" s="11"/>
      <c r="D318" s="7" t="s">
        <v>32</v>
      </c>
      <c r="E318" s="50" t="s">
        <v>50</v>
      </c>
      <c r="F318" s="51">
        <v>60</v>
      </c>
      <c r="G318" s="51">
        <v>0.36</v>
      </c>
      <c r="H318" s="51">
        <v>0.72</v>
      </c>
      <c r="I318" s="51">
        <v>20.04</v>
      </c>
      <c r="J318" s="51">
        <v>88.08</v>
      </c>
      <c r="K318" s="52" t="s">
        <v>49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v>890</v>
      </c>
      <c r="G321" s="21">
        <f t="shared" ref="G321" si="221">SUM(G312:G320)</f>
        <v>34.019999999999996</v>
      </c>
      <c r="H321" s="21">
        <f t="shared" ref="H321" si="222">SUM(H312:H320)</f>
        <v>21.79</v>
      </c>
      <c r="I321" s="21">
        <f t="shared" ref="I321" si="223">SUM(I312:I320)</f>
        <v>139.04999999999998</v>
      </c>
      <c r="J321" s="21">
        <f t="shared" ref="J321" si="224">SUM(J312:J320)</f>
        <v>888.3900000000001</v>
      </c>
      <c r="K321" s="27"/>
      <c r="L321" s="21">
        <f t="shared" ref="L321" ca="1" si="22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 t="s">
        <v>95</v>
      </c>
      <c r="F322" s="51">
        <v>50</v>
      </c>
      <c r="G322" s="51">
        <v>3.8</v>
      </c>
      <c r="H322" s="51">
        <v>2.7</v>
      </c>
      <c r="I322" s="51">
        <v>26.9</v>
      </c>
      <c r="J322" s="51">
        <v>147.1</v>
      </c>
      <c r="K322" s="52" t="s">
        <v>49</v>
      </c>
      <c r="L322" s="51"/>
    </row>
    <row r="323" spans="1:12" ht="25.5" x14ac:dyDescent="0.25">
      <c r="A323" s="25"/>
      <c r="B323" s="16"/>
      <c r="C323" s="11"/>
      <c r="D323" s="12" t="s">
        <v>30</v>
      </c>
      <c r="E323" s="50" t="s">
        <v>53</v>
      </c>
      <c r="F323" s="51">
        <v>200</v>
      </c>
      <c r="G323" s="51">
        <v>0.4</v>
      </c>
      <c r="H323" s="51">
        <v>0.1</v>
      </c>
      <c r="I323" s="51">
        <v>0.08</v>
      </c>
      <c r="J323" s="51">
        <v>2.82</v>
      </c>
      <c r="K323" s="52" t="s">
        <v>112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250</v>
      </c>
      <c r="G326" s="21">
        <f t="shared" ref="G326" si="226">SUM(G322:G325)</f>
        <v>4.2</v>
      </c>
      <c r="H326" s="21">
        <f t="shared" ref="H326" si="227">SUM(H322:H325)</f>
        <v>2.8000000000000003</v>
      </c>
      <c r="I326" s="21">
        <f t="shared" ref="I326" si="228">SUM(I322:I325)</f>
        <v>26.979999999999997</v>
      </c>
      <c r="J326" s="21">
        <f t="shared" ref="J326" si="229">SUM(J322:J325)</f>
        <v>149.91999999999999</v>
      </c>
      <c r="K326" s="27"/>
      <c r="L326" s="21">
        <f t="shared" ref="L326" ca="1" si="230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1">SUM(G327:G332)</f>
        <v>0</v>
      </c>
      <c r="H333" s="21">
        <f t="shared" ref="H333" si="232">SUM(H327:H332)</f>
        <v>0</v>
      </c>
      <c r="I333" s="21">
        <f t="shared" ref="I333" si="233">SUM(I327:I332)</f>
        <v>0</v>
      </c>
      <c r="J333" s="21">
        <f t="shared" ref="J333" si="234">SUM(J327:J332)</f>
        <v>0</v>
      </c>
      <c r="K333" s="27"/>
      <c r="L333" s="21">
        <f t="shared" ref="L333" ca="1" si="23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1690</v>
      </c>
      <c r="G341" s="34">
        <f t="shared" ref="G341" si="241">G307+G311+G321+G326+G333+G340</f>
        <v>54.36</v>
      </c>
      <c r="H341" s="34">
        <f t="shared" ref="H341" si="242">H307+H311+H321+H326+H333+H340</f>
        <v>49.149999999999991</v>
      </c>
      <c r="I341" s="34">
        <f t="shared" ref="I341" si="243">I307+I311+I321+I326+I333+I340</f>
        <v>248.74999999999997</v>
      </c>
      <c r="J341" s="34">
        <f t="shared" ref="J341" si="244">J307+J311+J321+J326+J333+J340</f>
        <v>1654.7900000000002</v>
      </c>
      <c r="K341" s="35"/>
      <c r="L341" s="34">
        <f t="shared" ref="L341" ca="1" si="245">L307+L311+L321+L326+L333+L340</f>
        <v>0</v>
      </c>
    </row>
    <row r="342" spans="1:12" ht="25.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123</v>
      </c>
      <c r="F342" s="48">
        <v>250</v>
      </c>
      <c r="G342" s="48">
        <v>15.1</v>
      </c>
      <c r="H342" s="48">
        <v>26.5</v>
      </c>
      <c r="I342" s="48">
        <v>30.75</v>
      </c>
      <c r="J342" s="48">
        <v>421.9</v>
      </c>
      <c r="K342" s="49" t="s">
        <v>170</v>
      </c>
      <c r="L342" s="48"/>
    </row>
    <row r="343" spans="1:12" ht="25.5" x14ac:dyDescent="0.25">
      <c r="A343" s="15"/>
      <c r="B343" s="16"/>
      <c r="C343" s="11"/>
      <c r="D343" s="6"/>
      <c r="E343" s="50" t="s">
        <v>122</v>
      </c>
      <c r="F343" s="51">
        <v>50</v>
      </c>
      <c r="G343" s="51">
        <v>0.55000000000000004</v>
      </c>
      <c r="H343" s="51">
        <v>0.1</v>
      </c>
      <c r="I343" s="51">
        <v>1.9</v>
      </c>
      <c r="J343" s="51">
        <v>10.7</v>
      </c>
      <c r="K343" s="52" t="s">
        <v>121</v>
      </c>
      <c r="L343" s="51"/>
    </row>
    <row r="344" spans="1:12" ht="25.5" x14ac:dyDescent="0.25">
      <c r="A344" s="15"/>
      <c r="B344" s="16"/>
      <c r="C344" s="11"/>
      <c r="D344" s="7" t="s">
        <v>21</v>
      </c>
      <c r="E344" s="50" t="s">
        <v>101</v>
      </c>
      <c r="F344" s="51">
        <v>200</v>
      </c>
      <c r="G344" s="51">
        <v>1.5</v>
      </c>
      <c r="H344" s="51">
        <v>1.4</v>
      </c>
      <c r="I344" s="51">
        <v>8.6</v>
      </c>
      <c r="J344" s="51">
        <v>53</v>
      </c>
      <c r="K344" s="52" t="s">
        <v>165</v>
      </c>
      <c r="L344" s="51"/>
    </row>
    <row r="345" spans="1:12" ht="15" x14ac:dyDescent="0.25">
      <c r="A345" s="15"/>
      <c r="B345" s="16"/>
      <c r="C345" s="11"/>
      <c r="D345" s="7" t="s">
        <v>22</v>
      </c>
      <c r="E345" s="50" t="s">
        <v>48</v>
      </c>
      <c r="F345" s="51">
        <v>40</v>
      </c>
      <c r="G345" s="51">
        <v>3.04</v>
      </c>
      <c r="H345" s="51">
        <v>0.32</v>
      </c>
      <c r="I345" s="51">
        <v>19.68</v>
      </c>
      <c r="J345" s="51">
        <v>93.76</v>
      </c>
      <c r="K345" s="52" t="s">
        <v>49</v>
      </c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50</v>
      </c>
      <c r="F347" s="51">
        <v>30</v>
      </c>
      <c r="G347" s="51">
        <v>0.18</v>
      </c>
      <c r="H347" s="51">
        <v>0.36</v>
      </c>
      <c r="I347" s="51">
        <v>10.02</v>
      </c>
      <c r="J347" s="51">
        <v>44.04</v>
      </c>
      <c r="K347" s="52" t="s">
        <v>49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570</v>
      </c>
      <c r="G349" s="21">
        <f t="shared" ref="G349" si="246">SUM(G342:G348)</f>
        <v>20.369999999999997</v>
      </c>
      <c r="H349" s="21">
        <f t="shared" ref="H349" si="247">SUM(H342:H348)</f>
        <v>28.68</v>
      </c>
      <c r="I349" s="21">
        <f t="shared" ref="I349" si="248">SUM(I342:I348)</f>
        <v>70.95</v>
      </c>
      <c r="J349" s="21">
        <f t="shared" ref="J349" si="249">SUM(J342:J348)</f>
        <v>623.4</v>
      </c>
      <c r="K349" s="27"/>
      <c r="L349" s="21">
        <f t="shared" si="215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25.5" x14ac:dyDescent="0.25">
      <c r="A355" s="15"/>
      <c r="B355" s="16"/>
      <c r="C355" s="11"/>
      <c r="D355" s="7" t="s">
        <v>27</v>
      </c>
      <c r="E355" s="50" t="s">
        <v>68</v>
      </c>
      <c r="F355" s="51" t="s">
        <v>173</v>
      </c>
      <c r="G355" s="51">
        <v>2.25</v>
      </c>
      <c r="H355" s="51">
        <v>6</v>
      </c>
      <c r="I355" s="51">
        <v>12.43</v>
      </c>
      <c r="J355" s="51">
        <v>112.72</v>
      </c>
      <c r="K355" s="52" t="s">
        <v>119</v>
      </c>
      <c r="L355" s="51"/>
    </row>
    <row r="356" spans="1:12" ht="25.5" x14ac:dyDescent="0.25">
      <c r="A356" s="15"/>
      <c r="B356" s="16"/>
      <c r="C356" s="11"/>
      <c r="D356" s="7" t="s">
        <v>28</v>
      </c>
      <c r="E356" s="50" t="s">
        <v>178</v>
      </c>
      <c r="F356" s="51">
        <v>100</v>
      </c>
      <c r="G356" s="51">
        <v>9.5</v>
      </c>
      <c r="H356" s="51">
        <v>6.2</v>
      </c>
      <c r="I356" s="51">
        <v>4.9000000000000004</v>
      </c>
      <c r="J356" s="51">
        <v>113.4</v>
      </c>
      <c r="K356" s="52" t="s">
        <v>125</v>
      </c>
      <c r="L356" s="51"/>
    </row>
    <row r="357" spans="1:12" ht="25.5" x14ac:dyDescent="0.25">
      <c r="A357" s="15"/>
      <c r="B357" s="16"/>
      <c r="C357" s="11"/>
      <c r="D357" s="7" t="s">
        <v>29</v>
      </c>
      <c r="E357" s="50" t="s">
        <v>76</v>
      </c>
      <c r="F357" s="51">
        <v>200</v>
      </c>
      <c r="G357" s="51">
        <v>4.9000000000000004</v>
      </c>
      <c r="H357" s="51">
        <v>5.7</v>
      </c>
      <c r="I357" s="51">
        <v>48.9</v>
      </c>
      <c r="J357" s="51">
        <v>266.5</v>
      </c>
      <c r="K357" s="52" t="s">
        <v>82</v>
      </c>
      <c r="L357" s="51"/>
    </row>
    <row r="358" spans="1:12" ht="25.5" x14ac:dyDescent="0.25">
      <c r="A358" s="15"/>
      <c r="B358" s="16"/>
      <c r="C358" s="11"/>
      <c r="D358" s="7" t="s">
        <v>30</v>
      </c>
      <c r="E358" s="50" t="s">
        <v>124</v>
      </c>
      <c r="F358" s="51">
        <v>200</v>
      </c>
      <c r="G358" s="51">
        <v>0.7</v>
      </c>
      <c r="H358" s="51">
        <v>0.3</v>
      </c>
      <c r="I358" s="51">
        <v>19.3</v>
      </c>
      <c r="J358" s="51">
        <v>82.7</v>
      </c>
      <c r="K358" s="52" t="s">
        <v>74</v>
      </c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48</v>
      </c>
      <c r="F359" s="51">
        <v>60</v>
      </c>
      <c r="G359" s="51">
        <v>4.5599999999999996</v>
      </c>
      <c r="H359" s="51">
        <v>0.48</v>
      </c>
      <c r="I359" s="51">
        <v>29.52</v>
      </c>
      <c r="J359" s="51">
        <v>140.63999999999999</v>
      </c>
      <c r="K359" s="52" t="s">
        <v>49</v>
      </c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50</v>
      </c>
      <c r="F360" s="51">
        <v>50</v>
      </c>
      <c r="G360" s="51">
        <v>0.3</v>
      </c>
      <c r="H360" s="51">
        <v>0.6</v>
      </c>
      <c r="I360" s="51">
        <v>16.7</v>
      </c>
      <c r="J360" s="51">
        <v>73.400000000000006</v>
      </c>
      <c r="K360" s="52" t="s">
        <v>49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v>870</v>
      </c>
      <c r="G363" s="21">
        <f t="shared" ref="G363" si="255">SUM(G354:G362)</f>
        <v>22.209999999999997</v>
      </c>
      <c r="H363" s="21">
        <f t="shared" ref="H363" si="256">SUM(H354:H362)</f>
        <v>19.28</v>
      </c>
      <c r="I363" s="21">
        <f t="shared" ref="I363" si="257">SUM(I354:I362)</f>
        <v>131.74999999999997</v>
      </c>
      <c r="J363" s="21">
        <f t="shared" ref="J363" si="258">SUM(J354:J362)</f>
        <v>789.36</v>
      </c>
      <c r="K363" s="27"/>
      <c r="L363" s="21">
        <f t="shared" ref="L363" ca="1" si="25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 t="s">
        <v>191</v>
      </c>
      <c r="F364" s="51">
        <v>60</v>
      </c>
      <c r="G364" s="51">
        <v>3.72</v>
      </c>
      <c r="H364" s="51">
        <v>12.36</v>
      </c>
      <c r="I364" s="51">
        <v>29.94</v>
      </c>
      <c r="J364" s="51">
        <v>245.88</v>
      </c>
      <c r="K364" s="52" t="s">
        <v>49</v>
      </c>
      <c r="L364" s="51"/>
    </row>
    <row r="365" spans="1:12" ht="25.5" x14ac:dyDescent="0.25">
      <c r="A365" s="15"/>
      <c r="B365" s="16"/>
      <c r="C365" s="11"/>
      <c r="D365" s="12" t="s">
        <v>30</v>
      </c>
      <c r="E365" s="50" t="s">
        <v>98</v>
      </c>
      <c r="F365" s="51">
        <v>200</v>
      </c>
      <c r="G365" s="51">
        <v>0.3</v>
      </c>
      <c r="H365" s="51">
        <v>0</v>
      </c>
      <c r="I365" s="51">
        <v>6.7</v>
      </c>
      <c r="J365" s="51">
        <v>28</v>
      </c>
      <c r="K365" s="52" t="s">
        <v>162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260</v>
      </c>
      <c r="G368" s="21">
        <f t="shared" ref="G368" si="260">SUM(G364:G367)</f>
        <v>4.0200000000000005</v>
      </c>
      <c r="H368" s="21">
        <f t="shared" ref="H368" si="261">SUM(H364:H367)</f>
        <v>12.36</v>
      </c>
      <c r="I368" s="21">
        <f t="shared" ref="I368" si="262">SUM(I364:I367)</f>
        <v>36.64</v>
      </c>
      <c r="J368" s="21">
        <f t="shared" ref="J368" si="263">SUM(J364:J367)</f>
        <v>273.88</v>
      </c>
      <c r="K368" s="27"/>
      <c r="L368" s="21">
        <f t="shared" ref="L368" ca="1" si="264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1700</v>
      </c>
      <c r="G383" s="34">
        <f t="shared" ref="G383" si="275">G349+G353+G363+G368+G375+G382</f>
        <v>46.6</v>
      </c>
      <c r="H383" s="34">
        <f t="shared" ref="H383" si="276">H349+H353+H363+H368+H375+H382</f>
        <v>60.32</v>
      </c>
      <c r="I383" s="34">
        <f t="shared" ref="I383" si="277">I349+I353+I363+I368+I375+I382</f>
        <v>239.33999999999997</v>
      </c>
      <c r="J383" s="34">
        <f t="shared" ref="J383" si="278">J349+J353+J363+J368+J375+J382</f>
        <v>1686.6399999999999</v>
      </c>
      <c r="K383" s="35"/>
      <c r="L383" s="34">
        <f t="shared" ref="L383" ca="1" si="279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126</v>
      </c>
      <c r="F384" s="48" t="s">
        <v>129</v>
      </c>
      <c r="G384" s="48">
        <v>21.42</v>
      </c>
      <c r="H384" s="48">
        <v>8.57</v>
      </c>
      <c r="I384" s="48">
        <v>38.96</v>
      </c>
      <c r="J384" s="48">
        <v>318.64999999999998</v>
      </c>
      <c r="K384" s="49" t="s">
        <v>130</v>
      </c>
      <c r="L384" s="48"/>
    </row>
    <row r="385" spans="1:12" ht="15" x14ac:dyDescent="0.25">
      <c r="A385" s="25"/>
      <c r="B385" s="16"/>
      <c r="C385" s="11"/>
      <c r="D385" s="6"/>
      <c r="E385" s="50" t="s">
        <v>127</v>
      </c>
      <c r="F385" s="51">
        <v>45</v>
      </c>
      <c r="G385" s="51">
        <v>5</v>
      </c>
      <c r="H385" s="51">
        <v>7.5</v>
      </c>
      <c r="I385" s="51">
        <v>13.4</v>
      </c>
      <c r="J385" s="51">
        <v>141.1</v>
      </c>
      <c r="K385" s="52" t="s">
        <v>131</v>
      </c>
      <c r="L385" s="51"/>
    </row>
    <row r="386" spans="1:12" ht="25.5" x14ac:dyDescent="0.25">
      <c r="A386" s="25"/>
      <c r="B386" s="16"/>
      <c r="C386" s="11"/>
      <c r="D386" s="7" t="s">
        <v>21</v>
      </c>
      <c r="E386" s="50" t="s">
        <v>53</v>
      </c>
      <c r="F386" s="51">
        <v>200</v>
      </c>
      <c r="G386" s="51">
        <v>0.4</v>
      </c>
      <c r="H386" s="51">
        <v>0.1</v>
      </c>
      <c r="I386" s="51">
        <v>0.08</v>
      </c>
      <c r="J386" s="51">
        <v>2.82</v>
      </c>
      <c r="K386" s="52" t="s">
        <v>112</v>
      </c>
      <c r="L386" s="51"/>
    </row>
    <row r="387" spans="1:12" ht="15" x14ac:dyDescent="0.25">
      <c r="A387" s="25"/>
      <c r="B387" s="16"/>
      <c r="C387" s="11"/>
      <c r="D387" s="7" t="s">
        <v>22</v>
      </c>
      <c r="E387" s="50" t="s">
        <v>48</v>
      </c>
      <c r="F387" s="51">
        <v>20</v>
      </c>
      <c r="G387" s="51">
        <v>1.5</v>
      </c>
      <c r="H387" s="51">
        <v>0.16</v>
      </c>
      <c r="I387" s="51">
        <v>9.8000000000000007</v>
      </c>
      <c r="J387" s="51">
        <v>46.64</v>
      </c>
      <c r="K387" s="52" t="s">
        <v>49</v>
      </c>
      <c r="L387" s="51"/>
    </row>
    <row r="388" spans="1:12" ht="15" x14ac:dyDescent="0.25">
      <c r="A388" s="25"/>
      <c r="B388" s="16"/>
      <c r="C388" s="11"/>
      <c r="D388" s="7" t="s">
        <v>23</v>
      </c>
      <c r="E388" s="50" t="s">
        <v>60</v>
      </c>
      <c r="F388" s="51">
        <v>120</v>
      </c>
      <c r="G388" s="51">
        <v>0.48</v>
      </c>
      <c r="H388" s="51">
        <v>0.48</v>
      </c>
      <c r="I388" s="51">
        <v>11.76</v>
      </c>
      <c r="J388" s="51">
        <v>53.28</v>
      </c>
      <c r="K388" s="52" t="s">
        <v>49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v>555</v>
      </c>
      <c r="G391" s="21">
        <f t="shared" ref="G391" si="280">SUM(G384:G390)</f>
        <v>28.8</v>
      </c>
      <c r="H391" s="21">
        <f t="shared" ref="H391" si="281">SUM(H384:H390)</f>
        <v>16.810000000000002</v>
      </c>
      <c r="I391" s="21">
        <f t="shared" ref="I391" si="282">SUM(I384:I390)</f>
        <v>74</v>
      </c>
      <c r="J391" s="21">
        <f t="shared" ref="J391" si="283">SUM(J384:J390)</f>
        <v>562.49</v>
      </c>
      <c r="K391" s="27"/>
      <c r="L391" s="21">
        <f t="shared" ref="L391:L433" si="284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27</v>
      </c>
      <c r="E397" s="50" t="s">
        <v>134</v>
      </c>
      <c r="F397" s="51" t="s">
        <v>173</v>
      </c>
      <c r="G397" s="51">
        <v>2</v>
      </c>
      <c r="H397" s="51">
        <v>5.9</v>
      </c>
      <c r="I397" s="51">
        <v>11.35</v>
      </c>
      <c r="J397" s="51">
        <v>106.5</v>
      </c>
      <c r="K397" s="52" t="s">
        <v>179</v>
      </c>
      <c r="L397" s="51"/>
    </row>
    <row r="398" spans="1:12" ht="25.5" x14ac:dyDescent="0.25">
      <c r="A398" s="25"/>
      <c r="B398" s="16"/>
      <c r="C398" s="11"/>
      <c r="D398" s="7" t="s">
        <v>28</v>
      </c>
      <c r="E398" s="50" t="s">
        <v>135</v>
      </c>
      <c r="F398" s="51" t="s">
        <v>108</v>
      </c>
      <c r="G398" s="51">
        <v>22.14</v>
      </c>
      <c r="H398" s="51">
        <v>27.49</v>
      </c>
      <c r="I398" s="51">
        <v>4.47</v>
      </c>
      <c r="J398" s="51">
        <v>353.85</v>
      </c>
      <c r="K398" s="52" t="s">
        <v>132</v>
      </c>
      <c r="L398" s="51"/>
    </row>
    <row r="399" spans="1:12" ht="25.5" x14ac:dyDescent="0.25">
      <c r="A399" s="25"/>
      <c r="B399" s="16"/>
      <c r="C399" s="11"/>
      <c r="D399" s="7" t="s">
        <v>29</v>
      </c>
      <c r="E399" s="50" t="s">
        <v>128</v>
      </c>
      <c r="F399" s="51">
        <v>200</v>
      </c>
      <c r="G399" s="51">
        <v>4.13</v>
      </c>
      <c r="H399" s="51">
        <v>12.2</v>
      </c>
      <c r="I399" s="51">
        <v>24</v>
      </c>
      <c r="J399" s="51">
        <v>222.32</v>
      </c>
      <c r="K399" s="52" t="s">
        <v>133</v>
      </c>
      <c r="L399" s="51"/>
    </row>
    <row r="400" spans="1:12" ht="25.5" x14ac:dyDescent="0.25">
      <c r="A400" s="25"/>
      <c r="B400" s="16"/>
      <c r="C400" s="11"/>
      <c r="D400" s="7" t="s">
        <v>30</v>
      </c>
      <c r="E400" s="50" t="s">
        <v>91</v>
      </c>
      <c r="F400" s="51">
        <v>180</v>
      </c>
      <c r="G400" s="51">
        <v>0</v>
      </c>
      <c r="H400" s="51">
        <v>0</v>
      </c>
      <c r="I400" s="51">
        <v>16.739999999999998</v>
      </c>
      <c r="J400" s="51">
        <v>66.959999999999994</v>
      </c>
      <c r="K400" s="52" t="s">
        <v>92</v>
      </c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48</v>
      </c>
      <c r="F401" s="51">
        <v>60</v>
      </c>
      <c r="G401" s="51">
        <v>4.5599999999999996</v>
      </c>
      <c r="H401" s="51">
        <v>0.48</v>
      </c>
      <c r="I401" s="51">
        <v>29.52</v>
      </c>
      <c r="J401" s="51">
        <v>140.63999999999999</v>
      </c>
      <c r="K401" s="52" t="s">
        <v>49</v>
      </c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50</v>
      </c>
      <c r="F402" s="51">
        <v>50</v>
      </c>
      <c r="G402" s="51">
        <v>0.3</v>
      </c>
      <c r="H402" s="51">
        <v>0.6</v>
      </c>
      <c r="I402" s="51">
        <v>16.7</v>
      </c>
      <c r="J402" s="51">
        <v>73.400000000000006</v>
      </c>
      <c r="K402" s="52" t="s">
        <v>49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v>850</v>
      </c>
      <c r="G405" s="21">
        <f t="shared" ref="G405" si="290">SUM(G396:G404)</f>
        <v>33.129999999999995</v>
      </c>
      <c r="H405" s="21">
        <f t="shared" ref="H405" si="291">SUM(H396:H404)</f>
        <v>46.67</v>
      </c>
      <c r="I405" s="21">
        <f t="shared" ref="I405" si="292">SUM(I396:I404)</f>
        <v>102.78</v>
      </c>
      <c r="J405" s="21">
        <f t="shared" ref="J405" si="293">SUM(J396:J404)</f>
        <v>963.67000000000007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 t="s">
        <v>190</v>
      </c>
      <c r="F406" s="51">
        <v>50</v>
      </c>
      <c r="G406" s="51">
        <v>4.9800000000000004</v>
      </c>
      <c r="H406" s="51">
        <v>19.2</v>
      </c>
      <c r="I406" s="51">
        <v>30.78</v>
      </c>
      <c r="J406" s="51">
        <v>315.83999999999997</v>
      </c>
      <c r="K406" s="52" t="s">
        <v>49</v>
      </c>
      <c r="L406" s="51"/>
    </row>
    <row r="407" spans="1:12" ht="25.5" x14ac:dyDescent="0.25">
      <c r="A407" s="25"/>
      <c r="B407" s="16"/>
      <c r="C407" s="11"/>
      <c r="D407" s="12" t="s">
        <v>30</v>
      </c>
      <c r="E407" s="50" t="s">
        <v>59</v>
      </c>
      <c r="F407" s="51">
        <v>200</v>
      </c>
      <c r="G407" s="51">
        <v>0.21</v>
      </c>
      <c r="H407" s="51">
        <v>0.95</v>
      </c>
      <c r="I407" s="51">
        <v>22.8</v>
      </c>
      <c r="J407" s="51">
        <v>100.59</v>
      </c>
      <c r="K407" s="52" t="s">
        <v>64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250</v>
      </c>
      <c r="G410" s="21">
        <f t="shared" ref="G410" si="295">SUM(G406:G409)</f>
        <v>5.19</v>
      </c>
      <c r="H410" s="21">
        <f t="shared" ref="H410" si="296">SUM(H406:H409)</f>
        <v>20.149999999999999</v>
      </c>
      <c r="I410" s="21">
        <f t="shared" ref="I410" si="297">SUM(I406:I409)</f>
        <v>53.58</v>
      </c>
      <c r="J410" s="21">
        <f t="shared" ref="J410" si="298">SUM(J406:J409)</f>
        <v>416.42999999999995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1655</v>
      </c>
      <c r="G425" s="34">
        <f t="shared" ref="G425" si="310">G391+G395+G405+G410+G417+G424</f>
        <v>67.11999999999999</v>
      </c>
      <c r="H425" s="34">
        <f t="shared" ref="H425" si="311">H391+H395+H405+H410+H417+H424</f>
        <v>83.63</v>
      </c>
      <c r="I425" s="34">
        <f t="shared" ref="I425" si="312">I391+I395+I405+I410+I417+I424</f>
        <v>230.36</v>
      </c>
      <c r="J425" s="34">
        <f t="shared" ref="J425" si="313">J391+J395+J405+J410+J417+J424</f>
        <v>1942.5900000000001</v>
      </c>
      <c r="K425" s="35"/>
      <c r="L425" s="34">
        <f t="shared" ref="L425" ca="1" si="314">L391+L395+L405+L410+L417+L424</f>
        <v>0</v>
      </c>
    </row>
    <row r="426" spans="1:12" ht="25.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137</v>
      </c>
      <c r="F426" s="48">
        <v>50</v>
      </c>
      <c r="G426" s="48">
        <v>6.3</v>
      </c>
      <c r="H426" s="48">
        <v>5.8</v>
      </c>
      <c r="I426" s="48">
        <v>5.7</v>
      </c>
      <c r="J426" s="48">
        <v>100.2</v>
      </c>
      <c r="K426" s="49" t="s">
        <v>141</v>
      </c>
      <c r="L426" s="48"/>
    </row>
    <row r="427" spans="1:12" ht="25.5" x14ac:dyDescent="0.25">
      <c r="A427" s="25"/>
      <c r="B427" s="16"/>
      <c r="C427" s="11"/>
      <c r="D427" s="6"/>
      <c r="E427" s="50" t="s">
        <v>136</v>
      </c>
      <c r="F427" s="51" t="s">
        <v>142</v>
      </c>
      <c r="G427" s="51">
        <v>0.54</v>
      </c>
      <c r="H427" s="51">
        <v>0.09</v>
      </c>
      <c r="I427" s="51">
        <v>1.71</v>
      </c>
      <c r="J427" s="51">
        <v>9.81</v>
      </c>
      <c r="K427" s="52" t="s">
        <v>143</v>
      </c>
      <c r="L427" s="51"/>
    </row>
    <row r="428" spans="1:12" ht="25.5" x14ac:dyDescent="0.25">
      <c r="A428" s="25"/>
      <c r="B428" s="16"/>
      <c r="C428" s="11"/>
      <c r="D428" s="7" t="s">
        <v>21</v>
      </c>
      <c r="E428" s="50" t="s">
        <v>47</v>
      </c>
      <c r="F428" s="51">
        <v>200</v>
      </c>
      <c r="G428" s="51">
        <v>0.2</v>
      </c>
      <c r="H428" s="51">
        <v>0</v>
      </c>
      <c r="I428" s="51">
        <v>6.4</v>
      </c>
      <c r="J428" s="51">
        <v>26.4</v>
      </c>
      <c r="K428" s="52" t="s">
        <v>144</v>
      </c>
      <c r="L428" s="51"/>
    </row>
    <row r="429" spans="1:12" ht="15" x14ac:dyDescent="0.25">
      <c r="A429" s="25"/>
      <c r="B429" s="16"/>
      <c r="C429" s="11"/>
      <c r="D429" s="7" t="s">
        <v>22</v>
      </c>
      <c r="E429" s="50" t="s">
        <v>138</v>
      </c>
      <c r="F429" s="51">
        <v>40</v>
      </c>
      <c r="G429" s="51">
        <v>2.1</v>
      </c>
      <c r="H429" s="51">
        <v>3.76</v>
      </c>
      <c r="I429" s="51">
        <v>22.2</v>
      </c>
      <c r="J429" s="51">
        <v>131.04</v>
      </c>
      <c r="K429" s="52" t="s">
        <v>49</v>
      </c>
      <c r="L429" s="51"/>
    </row>
    <row r="430" spans="1:12" ht="15" x14ac:dyDescent="0.25">
      <c r="A430" s="25"/>
      <c r="B430" s="16"/>
      <c r="C430" s="11"/>
      <c r="D430" s="7" t="s">
        <v>23</v>
      </c>
      <c r="E430" s="50" t="s">
        <v>110</v>
      </c>
      <c r="F430" s="51">
        <v>200</v>
      </c>
      <c r="G430" s="51">
        <v>1.98</v>
      </c>
      <c r="H430" s="51">
        <v>0.44</v>
      </c>
      <c r="I430" s="51">
        <v>17.82</v>
      </c>
      <c r="J430" s="51">
        <v>83.16</v>
      </c>
      <c r="K430" s="52" t="s">
        <v>49</v>
      </c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v>550</v>
      </c>
      <c r="G433" s="21">
        <f t="shared" ref="G433" si="315">SUM(G426:G432)</f>
        <v>11.120000000000001</v>
      </c>
      <c r="H433" s="21">
        <f t="shared" ref="H433" si="316">SUM(H426:H432)</f>
        <v>10.089999999999998</v>
      </c>
      <c r="I433" s="21">
        <f t="shared" ref="I433" si="317">SUM(I426:I432)</f>
        <v>53.83</v>
      </c>
      <c r="J433" s="21">
        <f t="shared" ref="J433" si="318">SUM(J426:J432)</f>
        <v>350.61</v>
      </c>
      <c r="K433" s="27"/>
      <c r="L433" s="21">
        <f t="shared" si="284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25.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139</v>
      </c>
      <c r="F438" s="51">
        <v>100</v>
      </c>
      <c r="G438" s="51">
        <v>0.63</v>
      </c>
      <c r="H438" s="51">
        <v>10.08</v>
      </c>
      <c r="I438" s="51">
        <v>1.71</v>
      </c>
      <c r="J438" s="51">
        <v>100.08</v>
      </c>
      <c r="K438" s="52" t="s">
        <v>145</v>
      </c>
      <c r="L438" s="51"/>
    </row>
    <row r="439" spans="1:12" ht="25.5" x14ac:dyDescent="0.25">
      <c r="A439" s="25"/>
      <c r="B439" s="16"/>
      <c r="C439" s="11"/>
      <c r="D439" s="7" t="s">
        <v>27</v>
      </c>
      <c r="E439" s="50" t="s">
        <v>140</v>
      </c>
      <c r="F439" s="51">
        <v>250</v>
      </c>
      <c r="G439" s="51">
        <v>2.6</v>
      </c>
      <c r="H439" s="51">
        <v>2.78</v>
      </c>
      <c r="I439" s="51">
        <v>15.7</v>
      </c>
      <c r="J439" s="51">
        <v>98.22</v>
      </c>
      <c r="K439" s="52" t="s">
        <v>146</v>
      </c>
      <c r="L439" s="51"/>
    </row>
    <row r="440" spans="1:12" ht="25.5" x14ac:dyDescent="0.25">
      <c r="A440" s="25"/>
      <c r="B440" s="16"/>
      <c r="C440" s="11"/>
      <c r="D440" s="7" t="s">
        <v>28</v>
      </c>
      <c r="E440" s="50" t="s">
        <v>104</v>
      </c>
      <c r="F440" s="51">
        <v>200</v>
      </c>
      <c r="G440" s="51">
        <v>13.3</v>
      </c>
      <c r="H440" s="51">
        <v>34.4</v>
      </c>
      <c r="I440" s="51">
        <v>19.7</v>
      </c>
      <c r="J440" s="51">
        <v>441.6</v>
      </c>
      <c r="K440" s="52" t="s">
        <v>109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25.5" x14ac:dyDescent="0.25">
      <c r="A442" s="25"/>
      <c r="B442" s="16"/>
      <c r="C442" s="11"/>
      <c r="D442" s="7" t="s">
        <v>30</v>
      </c>
      <c r="E442" s="50" t="s">
        <v>59</v>
      </c>
      <c r="F442" s="51">
        <v>200</v>
      </c>
      <c r="G442" s="51">
        <v>0.21</v>
      </c>
      <c r="H442" s="51">
        <v>0.95</v>
      </c>
      <c r="I442" s="51">
        <v>22.8</v>
      </c>
      <c r="J442" s="51">
        <v>100.59</v>
      </c>
      <c r="K442" s="52" t="s">
        <v>64</v>
      </c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48</v>
      </c>
      <c r="F443" s="51">
        <v>60</v>
      </c>
      <c r="G443" s="51">
        <v>4.5599999999999996</v>
      </c>
      <c r="H443" s="51">
        <v>0.48</v>
      </c>
      <c r="I443" s="51">
        <v>29.52</v>
      </c>
      <c r="J443" s="51">
        <v>140.63999999999999</v>
      </c>
      <c r="K443" s="52" t="s">
        <v>49</v>
      </c>
      <c r="L443" s="51"/>
    </row>
    <row r="444" spans="1:12" ht="15" x14ac:dyDescent="0.25">
      <c r="A444" s="25"/>
      <c r="B444" s="16"/>
      <c r="C444" s="11"/>
      <c r="D444" s="7" t="s">
        <v>32</v>
      </c>
      <c r="E444" s="50" t="s">
        <v>50</v>
      </c>
      <c r="F444" s="51">
        <v>50</v>
      </c>
      <c r="G444" s="51">
        <v>0.3</v>
      </c>
      <c r="H444" s="51">
        <v>0.6</v>
      </c>
      <c r="I444" s="51">
        <v>16.7</v>
      </c>
      <c r="J444" s="51">
        <v>73.400000000000006</v>
      </c>
      <c r="K444" s="52" t="s">
        <v>49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860</v>
      </c>
      <c r="G447" s="21">
        <f t="shared" ref="G447" si="324">SUM(G438:G446)</f>
        <v>21.6</v>
      </c>
      <c r="H447" s="21">
        <f t="shared" ref="H447" si="325">SUM(H438:H446)</f>
        <v>49.29</v>
      </c>
      <c r="I447" s="21">
        <f t="shared" ref="I447" si="326">SUM(I438:I446)</f>
        <v>106.13</v>
      </c>
      <c r="J447" s="21">
        <f t="shared" ref="J447" si="327">SUM(J438:J446)</f>
        <v>954.53000000000009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 t="s">
        <v>180</v>
      </c>
      <c r="F448" s="51">
        <v>70</v>
      </c>
      <c r="G448" s="51">
        <v>4.55</v>
      </c>
      <c r="H448" s="51">
        <v>16.73</v>
      </c>
      <c r="I448" s="51">
        <v>34.51</v>
      </c>
      <c r="J448" s="51">
        <v>306.81</v>
      </c>
      <c r="K448" s="52" t="s">
        <v>49</v>
      </c>
      <c r="L448" s="51"/>
    </row>
    <row r="449" spans="1:12" ht="15" x14ac:dyDescent="0.25">
      <c r="A449" s="25"/>
      <c r="B449" s="16"/>
      <c r="C449" s="11"/>
      <c r="D449" s="12" t="s">
        <v>30</v>
      </c>
      <c r="E449" s="50" t="s">
        <v>94</v>
      </c>
      <c r="F449" s="51">
        <v>200</v>
      </c>
      <c r="G449" s="51">
        <v>1.52</v>
      </c>
      <c r="H449" s="51">
        <v>1.35</v>
      </c>
      <c r="I449" s="51">
        <v>15.9</v>
      </c>
      <c r="J449" s="51">
        <v>81.83</v>
      </c>
      <c r="K449" s="52" t="s">
        <v>147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270</v>
      </c>
      <c r="G452" s="21">
        <f t="shared" ref="G452" si="329">SUM(G448:G451)</f>
        <v>6.07</v>
      </c>
      <c r="H452" s="21">
        <f t="shared" ref="H452" si="330">SUM(H448:H451)</f>
        <v>18.080000000000002</v>
      </c>
      <c r="I452" s="21">
        <f t="shared" ref="I452" si="331">SUM(I448:I451)</f>
        <v>50.41</v>
      </c>
      <c r="J452" s="21">
        <f t="shared" ref="J452" si="332">SUM(J448:J451)</f>
        <v>388.64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1680</v>
      </c>
      <c r="G467" s="34">
        <f t="shared" ref="G467" si="344">G433+G437+G447+G452+G459+G466</f>
        <v>38.79</v>
      </c>
      <c r="H467" s="34">
        <f t="shared" ref="H467" si="345">H433+H437+H447+H452+H459+H466</f>
        <v>77.459999999999994</v>
      </c>
      <c r="I467" s="34">
        <f t="shared" ref="I467" si="346">I433+I437+I447+I452+I459+I466</f>
        <v>210.36999999999998</v>
      </c>
      <c r="J467" s="34">
        <f t="shared" ref="J467" si="347">J433+J437+J447+J452+J459+J466</f>
        <v>1693.7800000000002</v>
      </c>
      <c r="K467" s="35"/>
      <c r="L467" s="34">
        <f t="shared" ref="L467" ca="1" si="348">L433+L437+L447+L452+L459+L466</f>
        <v>0</v>
      </c>
    </row>
    <row r="468" spans="1:12" ht="25.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97</v>
      </c>
      <c r="F468" s="48">
        <v>250</v>
      </c>
      <c r="G468" s="48">
        <v>7</v>
      </c>
      <c r="H468" s="48">
        <v>12.9</v>
      </c>
      <c r="I468" s="48">
        <v>51</v>
      </c>
      <c r="J468" s="48">
        <v>348.1</v>
      </c>
      <c r="K468" s="49" t="s">
        <v>154</v>
      </c>
      <c r="L468" s="48"/>
    </row>
    <row r="469" spans="1:12" ht="25.5" x14ac:dyDescent="0.25">
      <c r="A469" s="25"/>
      <c r="B469" s="16"/>
      <c r="C469" s="11"/>
      <c r="D469" s="6"/>
      <c r="E469" s="50" t="s">
        <v>65</v>
      </c>
      <c r="F469" s="51">
        <v>45</v>
      </c>
      <c r="G469" s="51">
        <v>4.4000000000000004</v>
      </c>
      <c r="H469" s="51">
        <v>5.0999999999999996</v>
      </c>
      <c r="I469" s="51">
        <v>13.3</v>
      </c>
      <c r="J469" s="51">
        <v>116.7</v>
      </c>
      <c r="K469" s="52" t="s">
        <v>72</v>
      </c>
      <c r="L469" s="51"/>
    </row>
    <row r="470" spans="1:12" ht="25.5" x14ac:dyDescent="0.25">
      <c r="A470" s="25"/>
      <c r="B470" s="16"/>
      <c r="C470" s="11"/>
      <c r="D470" s="7" t="s">
        <v>21</v>
      </c>
      <c r="E470" s="50" t="s">
        <v>98</v>
      </c>
      <c r="F470" s="51">
        <v>200</v>
      </c>
      <c r="G470" s="51">
        <v>0.3</v>
      </c>
      <c r="H470" s="51">
        <v>0</v>
      </c>
      <c r="I470" s="51">
        <v>6.7</v>
      </c>
      <c r="J470" s="51">
        <v>28</v>
      </c>
      <c r="K470" s="52" t="s">
        <v>83</v>
      </c>
      <c r="L470" s="51"/>
    </row>
    <row r="471" spans="1:12" ht="15" x14ac:dyDescent="0.25">
      <c r="A471" s="25"/>
      <c r="B471" s="16"/>
      <c r="C471" s="11"/>
      <c r="D471" s="7" t="s">
        <v>22</v>
      </c>
      <c r="E471" s="50" t="s">
        <v>50</v>
      </c>
      <c r="F471" s="51">
        <v>35</v>
      </c>
      <c r="G471" s="51">
        <v>0.21</v>
      </c>
      <c r="H471" s="51">
        <v>0.42</v>
      </c>
      <c r="I471" s="51">
        <v>11.69</v>
      </c>
      <c r="J471" s="51">
        <v>51.38</v>
      </c>
      <c r="K471" s="52" t="s">
        <v>49</v>
      </c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149</v>
      </c>
      <c r="F473" s="66">
        <v>40</v>
      </c>
      <c r="G473" s="51">
        <v>0.6</v>
      </c>
      <c r="H473" s="51">
        <v>5.76</v>
      </c>
      <c r="I473" s="51">
        <v>28.72</v>
      </c>
      <c r="J473" s="51">
        <v>169.12</v>
      </c>
      <c r="K473" s="52" t="s">
        <v>49</v>
      </c>
      <c r="L473" s="51"/>
    </row>
    <row r="474" spans="1:12" ht="15" x14ac:dyDescent="0.25">
      <c r="A474" s="25"/>
      <c r="B474" s="16"/>
      <c r="C474" s="11"/>
      <c r="D474" s="6"/>
      <c r="E474" s="50" t="s">
        <v>48</v>
      </c>
      <c r="F474" s="51">
        <v>30</v>
      </c>
      <c r="G474" s="51">
        <v>2.2799999999999998</v>
      </c>
      <c r="H474" s="51">
        <v>0.24</v>
      </c>
      <c r="I474" s="51">
        <v>14.76</v>
      </c>
      <c r="J474" s="51">
        <v>70.319999999999993</v>
      </c>
      <c r="K474" s="52" t="s">
        <v>49</v>
      </c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600</v>
      </c>
      <c r="G475" s="21">
        <f t="shared" ref="G475" si="349">SUM(G468:G474)</f>
        <v>14.790000000000001</v>
      </c>
      <c r="H475" s="21">
        <f t="shared" ref="H475" si="350">SUM(H468:H474)</f>
        <v>24.419999999999998</v>
      </c>
      <c r="I475" s="21">
        <f t="shared" ref="I475" si="351">SUM(I468:I474)</f>
        <v>126.17</v>
      </c>
      <c r="J475" s="21">
        <f t="shared" ref="J475" si="352">SUM(J468:J474)</f>
        <v>783.62000000000012</v>
      </c>
      <c r="K475" s="27"/>
      <c r="L475" s="21">
        <f t="shared" ref="L475:L517" si="353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4">SUM(G476:G478)</f>
        <v>0</v>
      </c>
      <c r="H479" s="21">
        <f t="shared" ref="H479" si="355">SUM(H476:H478)</f>
        <v>0</v>
      </c>
      <c r="I479" s="21">
        <f t="shared" ref="I479" si="356">SUM(I476:I478)</f>
        <v>0</v>
      </c>
      <c r="J479" s="21">
        <f t="shared" ref="J479" si="357">SUM(J476:J478)</f>
        <v>0</v>
      </c>
      <c r="K479" s="27"/>
      <c r="L479" s="21">
        <f t="shared" ref="L479" ca="1" si="358">SUM(L476:L484)</f>
        <v>0</v>
      </c>
    </row>
    <row r="480" spans="1:12" ht="25.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150</v>
      </c>
      <c r="F480" s="51">
        <v>100</v>
      </c>
      <c r="G480" s="51">
        <v>4.6900000000000004</v>
      </c>
      <c r="H480" s="51">
        <v>9.5</v>
      </c>
      <c r="I480" s="51">
        <v>7.12</v>
      </c>
      <c r="J480" s="51">
        <v>132.74</v>
      </c>
      <c r="K480" s="52" t="s">
        <v>166</v>
      </c>
      <c r="L480" s="51"/>
    </row>
    <row r="481" spans="1:12" ht="25.5" x14ac:dyDescent="0.25">
      <c r="A481" s="25"/>
      <c r="B481" s="16"/>
      <c r="C481" s="11"/>
      <c r="D481" s="7" t="s">
        <v>27</v>
      </c>
      <c r="E481" s="50" t="s">
        <v>151</v>
      </c>
      <c r="F481" s="51" t="s">
        <v>173</v>
      </c>
      <c r="G481" s="51">
        <v>2</v>
      </c>
      <c r="H481" s="51">
        <v>5.95</v>
      </c>
      <c r="I481" s="51">
        <v>8.35</v>
      </c>
      <c r="J481" s="51">
        <v>94.95</v>
      </c>
      <c r="K481" s="52" t="s">
        <v>169</v>
      </c>
      <c r="L481" s="51"/>
    </row>
    <row r="482" spans="1:12" ht="25.5" x14ac:dyDescent="0.25">
      <c r="A482" s="25"/>
      <c r="B482" s="16"/>
      <c r="C482" s="11"/>
      <c r="D482" s="7" t="s">
        <v>28</v>
      </c>
      <c r="E482" s="50" t="s">
        <v>152</v>
      </c>
      <c r="F482" s="51">
        <v>200</v>
      </c>
      <c r="G482" s="51">
        <v>17.899999999999999</v>
      </c>
      <c r="H482" s="51">
        <v>8.9</v>
      </c>
      <c r="I482" s="51">
        <v>36.5</v>
      </c>
      <c r="J482" s="51">
        <v>297.7</v>
      </c>
      <c r="K482" s="52" t="s">
        <v>168</v>
      </c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25.5" x14ac:dyDescent="0.25">
      <c r="A484" s="25"/>
      <c r="B484" s="16"/>
      <c r="C484" s="11"/>
      <c r="D484" s="7" t="s">
        <v>30</v>
      </c>
      <c r="E484" s="50" t="s">
        <v>153</v>
      </c>
      <c r="F484" s="51">
        <v>200</v>
      </c>
      <c r="G484" s="51">
        <v>0.16</v>
      </c>
      <c r="H484" s="51">
        <v>0.16</v>
      </c>
      <c r="I484" s="51">
        <v>27.88</v>
      </c>
      <c r="J484" s="51">
        <v>113.6</v>
      </c>
      <c r="K484" s="52" t="s">
        <v>167</v>
      </c>
      <c r="L484" s="51"/>
    </row>
    <row r="485" spans="1:12" ht="15" x14ac:dyDescent="0.25">
      <c r="A485" s="25"/>
      <c r="B485" s="16"/>
      <c r="C485" s="11"/>
      <c r="D485" s="7" t="s">
        <v>31</v>
      </c>
      <c r="E485" s="50" t="s">
        <v>48</v>
      </c>
      <c r="F485" s="51">
        <v>60</v>
      </c>
      <c r="G485" s="51">
        <v>4.5599999999999996</v>
      </c>
      <c r="H485" s="51">
        <v>0.48</v>
      </c>
      <c r="I485" s="51">
        <v>29.52</v>
      </c>
      <c r="J485" s="51">
        <v>140.63999999999999</v>
      </c>
      <c r="K485" s="52" t="s">
        <v>49</v>
      </c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50</v>
      </c>
      <c r="F486" s="51">
        <v>40</v>
      </c>
      <c r="G486" s="51">
        <v>0.24</v>
      </c>
      <c r="H486" s="51">
        <v>0.48</v>
      </c>
      <c r="I486" s="51">
        <v>13.36</v>
      </c>
      <c r="J486" s="51">
        <v>58.72</v>
      </c>
      <c r="K486" s="52" t="s">
        <v>49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v>860</v>
      </c>
      <c r="G489" s="21">
        <f t="shared" ref="G489" si="359">SUM(G480:G488)</f>
        <v>29.549999999999997</v>
      </c>
      <c r="H489" s="21">
        <f t="shared" ref="H489" si="360">SUM(H480:H488)</f>
        <v>25.470000000000002</v>
      </c>
      <c r="I489" s="21">
        <f t="shared" ref="I489" si="361">SUM(I480:I488)</f>
        <v>122.72999999999999</v>
      </c>
      <c r="J489" s="21">
        <f t="shared" ref="J489" si="362">SUM(J480:J488)</f>
        <v>838.35</v>
      </c>
      <c r="K489" s="27"/>
      <c r="L489" s="21">
        <f t="shared" ref="L489" ca="1" si="363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 t="s">
        <v>189</v>
      </c>
      <c r="F490" s="51">
        <v>75</v>
      </c>
      <c r="G490" s="51">
        <v>5.93</v>
      </c>
      <c r="H490" s="51">
        <v>10.8</v>
      </c>
      <c r="I490" s="51">
        <v>42.75</v>
      </c>
      <c r="J490" s="51">
        <v>291.92</v>
      </c>
      <c r="K490" s="52" t="s">
        <v>49</v>
      </c>
      <c r="L490" s="51"/>
    </row>
    <row r="491" spans="1:12" ht="25.5" x14ac:dyDescent="0.25">
      <c r="A491" s="25"/>
      <c r="B491" s="16"/>
      <c r="C491" s="11"/>
      <c r="D491" s="12" t="s">
        <v>30</v>
      </c>
      <c r="E491" s="50" t="s">
        <v>53</v>
      </c>
      <c r="F491" s="51">
        <v>200</v>
      </c>
      <c r="G491" s="51">
        <v>0.4</v>
      </c>
      <c r="H491" s="51">
        <v>0.1</v>
      </c>
      <c r="I491" s="51">
        <v>0.08</v>
      </c>
      <c r="J491" s="51">
        <v>2.82</v>
      </c>
      <c r="K491" s="52" t="s">
        <v>112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275</v>
      </c>
      <c r="G494" s="21">
        <f t="shared" ref="G494" si="364">SUM(G490:G493)</f>
        <v>6.33</v>
      </c>
      <c r="H494" s="21">
        <f t="shared" ref="H494" si="365">SUM(H490:H493)</f>
        <v>10.9</v>
      </c>
      <c r="I494" s="21">
        <f t="shared" ref="I494" si="366">SUM(I490:I493)</f>
        <v>42.83</v>
      </c>
      <c r="J494" s="21">
        <f t="shared" ref="J494" si="367">SUM(J490:J493)</f>
        <v>294.74</v>
      </c>
      <c r="K494" s="27"/>
      <c r="L494" s="21">
        <f t="shared" ref="L494" ca="1" si="368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69">SUM(G495:G500)</f>
        <v>0</v>
      </c>
      <c r="H501" s="21">
        <f t="shared" ref="H501" si="370">SUM(H495:H500)</f>
        <v>0</v>
      </c>
      <c r="I501" s="21">
        <f t="shared" ref="I501" si="371">SUM(I495:I500)</f>
        <v>0</v>
      </c>
      <c r="J501" s="21">
        <f t="shared" ref="J501" si="372">SUM(J495:J500)</f>
        <v>0</v>
      </c>
      <c r="K501" s="27"/>
      <c r="L501" s="21">
        <f t="shared" ref="L501" ca="1" si="37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t="shared" ref="L508" ca="1" si="378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1735</v>
      </c>
      <c r="G509" s="34">
        <f t="shared" ref="G509" si="379">G475+G479+G489+G494+G501+G508</f>
        <v>50.669999999999995</v>
      </c>
      <c r="H509" s="34">
        <f t="shared" ref="H509" si="380">H475+H479+H489+H494+H501+H508</f>
        <v>60.79</v>
      </c>
      <c r="I509" s="34">
        <f t="shared" ref="I509" si="381">I475+I479+I489+I494+I501+I508</f>
        <v>291.72999999999996</v>
      </c>
      <c r="J509" s="34">
        <f t="shared" ref="J509" si="382">J475+J479+J489+J494+J501+J508</f>
        <v>1916.7100000000003</v>
      </c>
      <c r="K509" s="35"/>
      <c r="L509" s="34">
        <f t="shared" ref="L509" ca="1" si="383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4">SUM(G510:G516)</f>
        <v>0</v>
      </c>
      <c r="H517" s="21">
        <f t="shared" ref="H517" si="385">SUM(H510:H516)</f>
        <v>0</v>
      </c>
      <c r="I517" s="21">
        <f t="shared" ref="I517" si="386">SUM(I510:I516)</f>
        <v>0</v>
      </c>
      <c r="J517" s="21">
        <f t="shared" ref="J517" si="387">SUM(J510:J516)</f>
        <v>0</v>
      </c>
      <c r="K517" s="27"/>
      <c r="L517" s="21">
        <f t="shared" si="35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88">SUM(G518:G520)</f>
        <v>0</v>
      </c>
      <c r="H521" s="21">
        <f t="shared" ref="H521" si="389">SUM(H518:H520)</f>
        <v>0</v>
      </c>
      <c r="I521" s="21">
        <f t="shared" ref="I521" si="390">SUM(I518:I520)</f>
        <v>0</v>
      </c>
      <c r="J521" s="21">
        <f t="shared" ref="J521" si="391">SUM(J518:J520)</f>
        <v>0</v>
      </c>
      <c r="K521" s="27"/>
      <c r="L521" s="21">
        <f t="shared" ref="L521" ca="1" si="392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3">SUM(G522:G530)</f>
        <v>0</v>
      </c>
      <c r="H531" s="21">
        <f t="shared" ref="H531" si="394">SUM(H522:H530)</f>
        <v>0</v>
      </c>
      <c r="I531" s="21">
        <f t="shared" ref="I531" si="395">SUM(I522:I530)</f>
        <v>0</v>
      </c>
      <c r="J531" s="21">
        <f t="shared" ref="J531" si="396">SUM(J522:J530)</f>
        <v>0</v>
      </c>
      <c r="K531" s="27"/>
      <c r="L531" s="21">
        <f t="shared" ref="L531" ca="1" si="397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98">SUM(G532:G535)</f>
        <v>0</v>
      </c>
      <c r="H536" s="21">
        <f t="shared" ref="H536" si="399">SUM(H532:H535)</f>
        <v>0</v>
      </c>
      <c r="I536" s="21">
        <f t="shared" ref="I536" si="400">SUM(I532:I535)</f>
        <v>0</v>
      </c>
      <c r="J536" s="21">
        <f t="shared" ref="J536" si="401">SUM(J532:J535)</f>
        <v>0</v>
      </c>
      <c r="K536" s="27"/>
      <c r="L536" s="21">
        <f t="shared" ref="L536" ca="1" si="40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3">SUM(G537:G542)</f>
        <v>0</v>
      </c>
      <c r="H543" s="21">
        <f t="shared" ref="H543" si="404">SUM(H537:H542)</f>
        <v>0</v>
      </c>
      <c r="I543" s="21">
        <f t="shared" ref="I543" si="405">SUM(I537:I542)</f>
        <v>0</v>
      </c>
      <c r="J543" s="21">
        <f t="shared" ref="J543" si="406">SUM(J537:J542)</f>
        <v>0</v>
      </c>
      <c r="K543" s="27"/>
      <c r="L543" s="21">
        <f t="shared" ref="L543" ca="1" si="407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08">SUM(G544:G549)</f>
        <v>0</v>
      </c>
      <c r="H550" s="21">
        <f t="shared" ref="H550" si="409">SUM(H544:H549)</f>
        <v>0</v>
      </c>
      <c r="I550" s="21">
        <f t="shared" ref="I550" si="410">SUM(I544:I549)</f>
        <v>0</v>
      </c>
      <c r="J550" s="21">
        <f t="shared" ref="J550" si="411">SUM(J544:J549)</f>
        <v>0</v>
      </c>
      <c r="K550" s="27"/>
      <c r="L550" s="21">
        <f t="shared" ref="L550" ca="1" si="412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3">G517+G521+G531+G536+G543+G550</f>
        <v>0</v>
      </c>
      <c r="H551" s="34">
        <f t="shared" ref="H551" si="414">H517+H521+H531+H536+H543+H550</f>
        <v>0</v>
      </c>
      <c r="I551" s="34">
        <f t="shared" ref="I551" si="415">I517+I521+I531+I536+I543+I550</f>
        <v>0</v>
      </c>
      <c r="J551" s="34">
        <f t="shared" ref="J551" si="416">J517+J521+J531+J536+J543+J550</f>
        <v>0</v>
      </c>
      <c r="K551" s="35"/>
      <c r="L551" s="34">
        <f t="shared" ref="L551" ca="1" si="417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18">SUM(G552:G558)</f>
        <v>0</v>
      </c>
      <c r="H559" s="21">
        <f t="shared" ref="H559" si="419">SUM(H552:H558)</f>
        <v>0</v>
      </c>
      <c r="I559" s="21">
        <f t="shared" ref="I559" si="420">SUM(I552:I558)</f>
        <v>0</v>
      </c>
      <c r="J559" s="21">
        <f t="shared" ref="J559" si="421">SUM(J552:J558)</f>
        <v>0</v>
      </c>
      <c r="K559" s="27"/>
      <c r="L559" s="21">
        <f t="shared" ref="L559" si="422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3">SUM(G560:G562)</f>
        <v>0</v>
      </c>
      <c r="H563" s="21">
        <f t="shared" ref="H563" si="424">SUM(H560:H562)</f>
        <v>0</v>
      </c>
      <c r="I563" s="21">
        <f t="shared" ref="I563" si="425">SUM(I560:I562)</f>
        <v>0</v>
      </c>
      <c r="J563" s="21">
        <f t="shared" ref="J563" si="426">SUM(J560:J562)</f>
        <v>0</v>
      </c>
      <c r="K563" s="27"/>
      <c r="L563" s="21">
        <f t="shared" ref="L563" ca="1" si="427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28">SUM(G564:G572)</f>
        <v>0</v>
      </c>
      <c r="H573" s="21">
        <f t="shared" ref="H573" si="429">SUM(H564:H572)</f>
        <v>0</v>
      </c>
      <c r="I573" s="21">
        <f t="shared" ref="I573" si="430">SUM(I564:I572)</f>
        <v>0</v>
      </c>
      <c r="J573" s="21">
        <f t="shared" ref="J573" si="431">SUM(J564:J572)</f>
        <v>0</v>
      </c>
      <c r="K573" s="27"/>
      <c r="L573" s="21">
        <f t="shared" ref="L573" ca="1" si="432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3">SUM(G574:G577)</f>
        <v>0</v>
      </c>
      <c r="H578" s="21">
        <f t="shared" ref="H578" si="434">SUM(H574:H577)</f>
        <v>0</v>
      </c>
      <c r="I578" s="21">
        <f t="shared" ref="I578" si="435">SUM(I574:I577)</f>
        <v>0</v>
      </c>
      <c r="J578" s="21">
        <f t="shared" ref="J578" si="436">SUM(J574:J577)</f>
        <v>0</v>
      </c>
      <c r="K578" s="27"/>
      <c r="L578" s="21">
        <f t="shared" ref="L578" ca="1" si="43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38">SUM(G579:G584)</f>
        <v>0</v>
      </c>
      <c r="H585" s="21">
        <f t="shared" ref="H585" si="439">SUM(H579:H584)</f>
        <v>0</v>
      </c>
      <c r="I585" s="21">
        <f t="shared" ref="I585" si="440">SUM(I579:I584)</f>
        <v>0</v>
      </c>
      <c r="J585" s="21">
        <f t="shared" ref="J585" si="441">SUM(J579:J584)</f>
        <v>0</v>
      </c>
      <c r="K585" s="27"/>
      <c r="L585" s="21">
        <f t="shared" ref="L585" ca="1" si="442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3">SUM(G586:G591)</f>
        <v>0</v>
      </c>
      <c r="H592" s="21">
        <f t="shared" ref="H592" si="444">SUM(H586:H591)</f>
        <v>0</v>
      </c>
      <c r="I592" s="21">
        <f t="shared" ref="I592" si="445">SUM(I586:I591)</f>
        <v>0</v>
      </c>
      <c r="J592" s="21">
        <f t="shared" ref="J592" si="446">SUM(J586:J591)</f>
        <v>0</v>
      </c>
      <c r="K592" s="27"/>
      <c r="L592" s="21">
        <f t="shared" ref="L592" ca="1" si="447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48">G559+G563+G573+G578+G585+G592</f>
        <v>0</v>
      </c>
      <c r="H593" s="40">
        <f t="shared" ref="H593" si="449">H559+H563+H573+H578+H585+H592</f>
        <v>0</v>
      </c>
      <c r="I593" s="40">
        <f t="shared" ref="I593" si="450">I559+I563+I573+I578+I585+I592</f>
        <v>0</v>
      </c>
      <c r="J593" s="40">
        <f t="shared" ref="J593" si="451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1687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53.734000000000002</v>
      </c>
      <c r="H594" s="42">
        <f t="shared" si="452"/>
        <v>65.575999999999993</v>
      </c>
      <c r="I594" s="42">
        <f t="shared" si="452"/>
        <v>250.29299999999998</v>
      </c>
      <c r="J594" s="42">
        <f t="shared" si="452"/>
        <v>1806.2920000000001</v>
      </c>
      <c r="K594" s="42"/>
      <c r="L594" s="42" t="e">
        <f t="shared" ca="1" si="452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5</cp:lastModifiedBy>
  <dcterms:created xsi:type="dcterms:W3CDTF">2022-05-16T14:23:56Z</dcterms:created>
  <dcterms:modified xsi:type="dcterms:W3CDTF">2024-09-13T05:24:37Z</dcterms:modified>
</cp:coreProperties>
</file>